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1.- mendez martinez\3.- final\"/>
    </mc:Choice>
  </mc:AlternateContent>
  <bookViews>
    <workbookView xWindow="0" yWindow="0" windowWidth="28800" windowHeight="10830"/>
  </bookViews>
  <sheets>
    <sheet name="catalogo" sheetId="1" r:id="rId1"/>
  </sheets>
  <definedNames>
    <definedName name="_xlnm._FilterDatabase" localSheetId="0" hidden="1">catalogo!$A$17:$J$251</definedName>
    <definedName name="area" localSheetId="0">#REF!</definedName>
    <definedName name="area">#REF!</definedName>
    <definedName name="_xlnm.Print_Area" localSheetId="0">catalogo!$B$1:$H$301</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workbook>
</file>

<file path=xl/calcChain.xml><?xml version="1.0" encoding="utf-8"?>
<calcChain xmlns="http://schemas.openxmlformats.org/spreadsheetml/2006/main">
  <c r="C290" i="1" l="1"/>
  <c r="C291" i="1"/>
  <c r="C292" i="1"/>
  <c r="C293" i="1"/>
  <c r="C294" i="1"/>
  <c r="C295" i="1"/>
  <c r="C296" i="1"/>
  <c r="C297" i="1"/>
  <c r="C289" i="1"/>
  <c r="C288" i="1"/>
  <c r="C274" i="1"/>
  <c r="C276" i="1"/>
  <c r="C277" i="1"/>
  <c r="C278" i="1"/>
  <c r="C279" i="1"/>
  <c r="C280" i="1"/>
  <c r="C281" i="1"/>
  <c r="C282" i="1"/>
  <c r="C283" i="1"/>
  <c r="C284" i="1"/>
  <c r="C285" i="1"/>
  <c r="C286" i="1"/>
  <c r="C287" i="1"/>
  <c r="C275" i="1"/>
  <c r="C259" i="1"/>
  <c r="C260" i="1"/>
  <c r="C261" i="1"/>
  <c r="C262" i="1"/>
  <c r="C263" i="1"/>
  <c r="C264" i="1"/>
  <c r="C265" i="1"/>
  <c r="C266" i="1"/>
  <c r="C267" i="1"/>
  <c r="C268" i="1"/>
  <c r="C269" i="1"/>
  <c r="C270" i="1"/>
  <c r="C271" i="1"/>
  <c r="C272" i="1"/>
  <c r="C273" i="1"/>
  <c r="C258" i="1"/>
  <c r="C256" i="1" l="1"/>
  <c r="C18" i="1"/>
  <c r="H176" i="1"/>
  <c r="H175" i="1"/>
  <c r="H174" i="1"/>
  <c r="H173" i="1"/>
  <c r="H172" i="1"/>
  <c r="H171" i="1"/>
  <c r="H170" i="1"/>
  <c r="H169" i="1"/>
  <c r="H167" i="1"/>
  <c r="H166" i="1"/>
  <c r="H165" i="1"/>
  <c r="H164" i="1"/>
  <c r="H163" i="1"/>
  <c r="H162" i="1"/>
  <c r="H161" i="1"/>
  <c r="H160" i="1"/>
  <c r="H159" i="1"/>
  <c r="H158" i="1"/>
  <c r="H157" i="1"/>
  <c r="H156" i="1"/>
  <c r="H155" i="1"/>
  <c r="H154" i="1"/>
  <c r="H151" i="1" s="1"/>
  <c r="H285" i="1" s="1"/>
  <c r="H153" i="1"/>
  <c r="H152" i="1"/>
  <c r="H150" i="1"/>
  <c r="H149" i="1"/>
  <c r="H148" i="1"/>
  <c r="H147" i="1"/>
  <c r="H146" i="1"/>
  <c r="H145" i="1"/>
  <c r="H144" i="1"/>
  <c r="H143" i="1"/>
  <c r="H142" i="1"/>
  <c r="H140" i="1"/>
  <c r="H139" i="1"/>
  <c r="H138" i="1"/>
  <c r="H137" i="1"/>
  <c r="H136" i="1"/>
  <c r="H135" i="1"/>
  <c r="H132" i="1"/>
  <c r="H131" i="1"/>
  <c r="H130" i="1"/>
  <c r="H129" i="1"/>
  <c r="H128" i="1"/>
  <c r="H125" i="1"/>
  <c r="H124" i="1"/>
  <c r="H123" i="1"/>
  <c r="H122" i="1"/>
  <c r="H121" i="1"/>
  <c r="H119" i="1"/>
  <c r="H118" i="1"/>
  <c r="H117" i="1"/>
  <c r="H116" i="1"/>
  <c r="H115" i="1"/>
  <c r="H114" i="1" s="1"/>
  <c r="H278" i="1" s="1"/>
  <c r="H113" i="1"/>
  <c r="H112" i="1"/>
  <c r="H111" i="1"/>
  <c r="H110" i="1"/>
  <c r="H109" i="1"/>
  <c r="H108" i="1"/>
  <c r="H107" i="1"/>
  <c r="H106" i="1"/>
  <c r="H105" i="1"/>
  <c r="H103" i="1"/>
  <c r="H101" i="1" s="1"/>
  <c r="H276" i="1" s="1"/>
  <c r="H102" i="1"/>
  <c r="H98" i="1"/>
  <c r="H96" i="1"/>
  <c r="H95" i="1" s="1"/>
  <c r="H272" i="1" s="1"/>
  <c r="H94" i="1"/>
  <c r="H93" i="1"/>
  <c r="H92" i="1"/>
  <c r="H91" i="1"/>
  <c r="H90" i="1"/>
  <c r="H89" i="1"/>
  <c r="H88" i="1"/>
  <c r="H85" i="1"/>
  <c r="H84" i="1"/>
  <c r="H83" i="1"/>
  <c r="H82" i="1"/>
  <c r="H81" i="1"/>
  <c r="H80" i="1"/>
  <c r="H79" i="1"/>
  <c r="H78" i="1"/>
  <c r="H77" i="1"/>
  <c r="H76" i="1"/>
  <c r="H75" i="1"/>
  <c r="H74" i="1"/>
  <c r="H73" i="1"/>
  <c r="H72" i="1"/>
  <c r="H71" i="1"/>
  <c r="H69" i="1"/>
  <c r="H68" i="1"/>
  <c r="H67" i="1"/>
  <c r="H66" i="1"/>
  <c r="H65" i="1"/>
  <c r="H64" i="1"/>
  <c r="H63" i="1"/>
  <c r="H62" i="1"/>
  <c r="H61" i="1"/>
  <c r="H60" i="1"/>
  <c r="H59" i="1"/>
  <c r="H57" i="1"/>
  <c r="H56" i="1"/>
  <c r="H54" i="1" s="1"/>
  <c r="H267" i="1" s="1"/>
  <c r="H55" i="1"/>
  <c r="H53" i="1"/>
  <c r="H52" i="1"/>
  <c r="H49" i="1"/>
  <c r="H48" i="1"/>
  <c r="H47" i="1"/>
  <c r="H46" i="1"/>
  <c r="H45" i="1"/>
  <c r="H42" i="1"/>
  <c r="H41" i="1"/>
  <c r="H40" i="1"/>
  <c r="H39" i="1"/>
  <c r="H38" i="1"/>
  <c r="H37" i="1"/>
  <c r="H35" i="1"/>
  <c r="H34" i="1"/>
  <c r="H33" i="1"/>
  <c r="H32" i="1"/>
  <c r="H30" i="1"/>
  <c r="H29" i="1"/>
  <c r="H28" i="1"/>
  <c r="H27" i="1"/>
  <c r="H26" i="1"/>
  <c r="H25" i="1"/>
  <c r="H24" i="1"/>
  <c r="H22" i="1"/>
  <c r="H251" i="1"/>
  <c r="H250" i="1" s="1"/>
  <c r="H297" i="1" s="1"/>
  <c r="H249" i="1"/>
  <c r="H248" i="1"/>
  <c r="H247" i="1"/>
  <c r="H246" i="1"/>
  <c r="H244" i="1"/>
  <c r="H243" i="1"/>
  <c r="H242" i="1"/>
  <c r="H241" i="1"/>
  <c r="H240" i="1"/>
  <c r="H239" i="1"/>
  <c r="H238" i="1"/>
  <c r="H237" i="1"/>
  <c r="H236" i="1"/>
  <c r="H235" i="1"/>
  <c r="H234" i="1"/>
  <c r="H233" i="1"/>
  <c r="H232" i="1"/>
  <c r="H231" i="1"/>
  <c r="H230" i="1"/>
  <c r="H229" i="1"/>
  <c r="H228" i="1"/>
  <c r="H226" i="1"/>
  <c r="H225" i="1"/>
  <c r="H224" i="1"/>
  <c r="H223" i="1"/>
  <c r="H222" i="1"/>
  <c r="H221" i="1"/>
  <c r="H220" i="1"/>
  <c r="H219" i="1"/>
  <c r="H218" i="1"/>
  <c r="H217" i="1"/>
  <c r="H215" i="1"/>
  <c r="H214" i="1"/>
  <c r="H213" i="1"/>
  <c r="H212" i="1"/>
  <c r="H211" i="1"/>
  <c r="H209" i="1"/>
  <c r="H208" i="1"/>
  <c r="H207" i="1"/>
  <c r="H206" i="1"/>
  <c r="H205" i="1"/>
  <c r="H203" i="1"/>
  <c r="H202" i="1"/>
  <c r="H201" i="1"/>
  <c r="H200" i="1"/>
  <c r="H199" i="1"/>
  <c r="H198" i="1"/>
  <c r="H196" i="1"/>
  <c r="H195" i="1"/>
  <c r="H194" i="1"/>
  <c r="H193" i="1"/>
  <c r="H192" i="1"/>
  <c r="H190" i="1"/>
  <c r="H189" i="1"/>
  <c r="H188" i="1"/>
  <c r="H187" i="1"/>
  <c r="H186" i="1"/>
  <c r="H185" i="1"/>
  <c r="H184" i="1"/>
  <c r="H183" i="1"/>
  <c r="H182" i="1"/>
  <c r="H181" i="1"/>
  <c r="C257" i="1"/>
  <c r="H178" i="1"/>
  <c r="H177" i="1" s="1"/>
  <c r="H287" i="1" s="1"/>
  <c r="H97" i="1"/>
  <c r="H273" i="1" s="1"/>
  <c r="H21" i="1"/>
  <c r="H259" i="1" s="1"/>
  <c r="H134" i="1" l="1"/>
  <c r="H141" i="1"/>
  <c r="H284" i="1" s="1"/>
  <c r="H180" i="1"/>
  <c r="H289" i="1" s="1"/>
  <c r="H191" i="1"/>
  <c r="H290" i="1" s="1"/>
  <c r="H197" i="1"/>
  <c r="H291" i="1" s="1"/>
  <c r="H210" i="1"/>
  <c r="H293" i="1" s="1"/>
  <c r="H216" i="1"/>
  <c r="H294" i="1" s="1"/>
  <c r="H227" i="1"/>
  <c r="H295" i="1" s="1"/>
  <c r="H245" i="1"/>
  <c r="H296" i="1" s="1"/>
  <c r="H23" i="1"/>
  <c r="H260" i="1" s="1"/>
  <c r="H31" i="1"/>
  <c r="H261" i="1" s="1"/>
  <c r="H51" i="1"/>
  <c r="H266" i="1" s="1"/>
  <c r="H58" i="1"/>
  <c r="H268" i="1" s="1"/>
  <c r="H70" i="1"/>
  <c r="H269" i="1" s="1"/>
  <c r="H87" i="1"/>
  <c r="H271" i="1" s="1"/>
  <c r="H104" i="1"/>
  <c r="H277" i="1" s="1"/>
  <c r="H120" i="1"/>
  <c r="H279" i="1" s="1"/>
  <c r="H127" i="1"/>
  <c r="H168" i="1"/>
  <c r="H286" i="1" s="1"/>
  <c r="H133" i="1"/>
  <c r="H282" i="1" s="1"/>
  <c r="H283" i="1"/>
  <c r="H126" i="1"/>
  <c r="H280" i="1" s="1"/>
  <c r="H281" i="1"/>
  <c r="H20" i="1"/>
  <c r="H258" i="1" s="1"/>
  <c r="H204" i="1"/>
  <c r="H292" i="1" s="1"/>
  <c r="H36" i="1"/>
  <c r="H262" i="1" s="1"/>
  <c r="H44" i="1"/>
  <c r="H264" i="1" s="1"/>
  <c r="H50" i="1"/>
  <c r="H265" i="1" s="1"/>
  <c r="H100" i="1" l="1"/>
  <c r="H86" i="1"/>
  <c r="H270" i="1" s="1"/>
  <c r="H179" i="1"/>
  <c r="H288" i="1" s="1"/>
  <c r="H43" i="1"/>
  <c r="H263" i="1" s="1"/>
  <c r="H275" i="1" l="1"/>
  <c r="H99" i="1"/>
  <c r="H274" i="1" s="1"/>
  <c r="H19" i="1"/>
  <c r="H257" i="1" s="1"/>
  <c r="H299" i="1" l="1"/>
  <c r="H300" i="1"/>
  <c r="H301" i="1" s="1"/>
</calcChain>
</file>

<file path=xl/sharedStrings.xml><?xml version="1.0" encoding="utf-8"?>
<sst xmlns="http://schemas.openxmlformats.org/spreadsheetml/2006/main" count="726" uniqueCount="374">
  <si>
    <t>CLAVE</t>
  </si>
  <si>
    <t xml:space="preserve">DESCRIPCIÓN </t>
  </si>
  <si>
    <t>UNIDAD</t>
  </si>
  <si>
    <t>CANTIDAD</t>
  </si>
  <si>
    <t>PRECIO UNITARIO ($)</t>
  </si>
  <si>
    <t>PRECIO UNITARIO ($) CON LETRA</t>
  </si>
  <si>
    <t>IMPORTE ($) M. N.</t>
  </si>
  <si>
    <t>A</t>
  </si>
  <si>
    <t>A1</t>
  </si>
  <si>
    <t>PUERTAS Y VENTANAS</t>
  </si>
  <si>
    <t>SIOP-001</t>
  </si>
  <si>
    <t>DESMONTAJE DE PUERTA DE MADERA, HERRERIA, ALUMINIO Y MULTYPANEL HASTA 2.10 M. DE ALTURA CON MARCO, SIN RECUPERACIÓN, INCLUYE: ACARREO FUERA DE LA OBRA, MANO DE OBRA, EQUIPO Y HERRAMIENTA.</t>
  </si>
  <si>
    <t>M2</t>
  </si>
  <si>
    <t>SIOP-002</t>
  </si>
  <si>
    <t>DESMONTAJE SIN RECUPERACION DE PUERTAS Y VENTANAS, DE HERRERIA, ALUMINIO Y MADERA INCLUYE: ACARREO FUERA DE LA OBRA, MANO DE OBRA Y HERRAMIENTA.</t>
  </si>
  <si>
    <t>SIOP-003</t>
  </si>
  <si>
    <t>BOQUILLAS Y BOLEOS EN PUERTAS Y VENTANAS, CON MORTERO CEMENTO-CAL-ARENA 1:2:6, INCLUYE: ANDAMIOS Y ACARREO DE MATERIALES AL SITIO DE SU UTILIZACION.</t>
  </si>
  <si>
    <t>M</t>
  </si>
  <si>
    <t>SIOP-004</t>
  </si>
  <si>
    <t>AMPLIACION DE VANO PARA PUERTA Y VENTANA HASTA 0.50 CM DE ANCHO, INCLUYE: DEMOLICION DE MURO EXISTENTE Y ELEMENTOS ESTRUCTURALES, REPOSICION DEL MISMO MURO, CASTILLO, APLANADO, EMBOQUILLADOS, BOLEOS, RESANES, ACABADO AL TERMINADO AL EXISTENTE</t>
  </si>
  <si>
    <t>PZA</t>
  </si>
  <si>
    <t>SIOP-005</t>
  </si>
  <si>
    <t>SUMINISTRO Y COLOCACION DE PUERTA DE TAMBOR CON TRIPLAY DE CAOBILLA DE 6 MM. POR AMBAS CARAS, DE  0.95 M. X 2.10 M. FORMADA A BASE DE BASTIDOR Y MARCO DE  MADERA DE PINO DE PRIMERA DE  2"  X  1 1/2"Y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</si>
  <si>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SIOP-006</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</si>
  <si>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</si>
  <si>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SIOP-007</t>
  </si>
  <si>
    <t>SUMINISTRO Y COLOCACION DE CRISTAL FLOTADO DE 6 MM. DE ESPESOR,  ASENTADO VINIL, INCLUYE: CORTES, DESPERDICIOS Y ACARREO DE MATERIALES AL SITIO DE SU UTILIZACION A CUALQUIER NIVEL.</t>
  </si>
  <si>
    <t>SIOP-008</t>
  </si>
  <si>
    <t>AFINE Y SELLADO DE VENTANERIAS: INCLUYE: MATERIAL, MANO DE OBRA, EQUIPO Y LO NECESARIO PARA SU EJECUCION.</t>
  </si>
  <si>
    <t>SIOP-009</t>
  </si>
  <si>
    <t>SUMINISTRO Y COLOCACION DE CERRADURA DE SOBREPONER  EXTRA SEGURIDAD MOD AS-725 IF PHILLIPS O SIMILAR, INCLUYE: HERRAMIENTA, LLAVES, MATERIALES MENORES Y DE CONSUMO, ELEMENTOS DE FIJACION, TALADROS, MANO DE OBRA Y ACARREO DE MATERIAL AL SITIO DE SU UTILIZACION, CUALQUIER NIVEL.</t>
  </si>
  <si>
    <t>SIOP-010</t>
  </si>
  <si>
    <t>MANTENIMIENTO DE PUERTA DE DE MADERA. FORMADA A BASE DE BASTIDOR Y MARCO DE  MADERA DE PINO DE PRIMERA. EN AMBOS SENTIDOS, ACABADO PINTURA Y LACA BRILLANTE TRANSPARENTE,  INCLUYE: SEPILLADO, MARCO Y TOPES DE MADERA,  JAMBAS,  RESANADOR PARA MADERA, BISAGRA DE LIBRO DE 3", DESPERDICIOS, MATERIALES MENORES Y DE CONSUMO, HERRAMIENTAS,  ACARREO DE MATERIALES AL SITIO DE SU COLOCACION,  LIMPIEZA DEL AREA DE TRABAJO Y MANO DE OBRA ESPECIALIZADA</t>
  </si>
  <si>
    <t>SIOP-011</t>
  </si>
  <si>
    <t xml:space="preserve">SUMINISTRO Y COLOCACIÓN DE CHAPA MANIJA CON LLAVE CROMO SATINADO EIFEL-53 PDEIF26DXE TESA. INCLUYE: HERRAMIENTA, MATERIALES, MANO DE OBRA, EQUIPO Y TODO LO NECESARIO PARA SU CORRECTA INSTALACIÓN. </t>
  </si>
  <si>
    <t>A2</t>
  </si>
  <si>
    <t>PINTURA</t>
  </si>
  <si>
    <t>SIOP-012</t>
  </si>
  <si>
    <t>PINTURA VINILICA VINIMEX DE COMEX O VINI-HOGAR SHERWIN WILLIAMS O EQUIVALENTE,  EN MUROS A DOS MANOS, INCLUYE: MATERIALES MENORES Y DE CONSUMO, ANDAMIOS, PREPARACION DE LA SUPERFICIE, SELLADO DE LA SUPERFICIE, HERRAMIENTAS, LIMPIEZA, MANO DE OBRA Y  EQUIPO DE SEGURIDAD.</t>
  </si>
  <si>
    <t>SIOP-013</t>
  </si>
  <si>
    <t>SUMINISTRO Y COLOCACION DE PASTA PARA CAMBIO DE ACABADO EN MUROS INTERIORES DE RUGOSO A APALILLADO Y/O FINO, CON PASTA BASE DE CEMENTO Y RESINA H-55P O SIMILAR, Y ACABADO EN REDIMIX,  INCLUYE: RETIROS DE MUEBLES EXISTENTES EN EL AREA, CUBRIR MUEBLES FIJOS CON PLASTICO NEGRO, ACOMODO DE MUEBLES RETIRADOS DEL AREA, LIMPIEZA,  MATERIAL, MANO DE OBRA, EQUIPO Y LO NECESARIO PARA SU EJECUCION.</t>
  </si>
  <si>
    <t>SIOP-014</t>
  </si>
  <si>
    <t>SUMINISTRO Y APLICACIÓN DE PINTURA VINILICA ANTIBACTERIAL, BEREL O SIMILAR EN CALIDAD EN MUROS, Y/O PLAFONES USO EN  INTERIORES,  INCLUYE: EQUIPO DE SEGURIDAD INDUSTRIAL, PREPARACION DE LA SUPERFICIE, ANDAMIOS, PLASTICO NEGRO, DELIMITADO DEL AREA, ESTOPAS, MATERIALES, MANO DE OBRA Y HERRAMIENTA</t>
  </si>
  <si>
    <t>SIOP-015</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</si>
  <si>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</si>
  <si>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A3</t>
  </si>
  <si>
    <t>PISOS</t>
  </si>
  <si>
    <t>SIOP-016</t>
  </si>
  <si>
    <t>SUMINISTRO Y COLOCACION DE PISO DE LOSETA CERAMICA, IGUAL O SIMILAR AL EXISTENTE, CUALQUIER COLOR,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</si>
  <si>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SIOP-017</t>
  </si>
  <si>
    <t>SUMINISTRO Y COLOCACION DE ZOCLO  DE 10 CM DE ALTURA, A BASE DE RECORTES DE PISO IGUAL O SIMILAR AL EXISTENTE CUALQUIER COLOR DE 60 X 60 CM, O SIMILAR,  ASENTADO CON ADHESIVO PEGA PISO MCA. PERDURA COLOR BLANCO Y JUNTEADOR SIN ARENA,  INCLUYE: TRAZO, CORTES, AJUSTES, REMATES, ESCUADRE, DESPERDICIOS, DESPATINADO, EMBOQUILLADOS, HERRAMIENTAS, MATERIALES,  MANO DE OBRA, LIMPIEZA Y ACARREO DE MATERIALES AL SITIO DE SU UTILIZACION, A CUALQUIER NIVEL.</t>
  </si>
  <si>
    <t>SIOP-018</t>
  </si>
  <si>
    <t>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</si>
  <si>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SIOP-019</t>
  </si>
  <si>
    <t>SIOP-020</t>
  </si>
  <si>
    <t>SUMINISTRO Y COLOCACION DE LOSETA CERAMICA PARA MURO ( AZULEJO ), CON RECUBRIMIENTO ESMALTADO, IGUAL AL EXISTENTE EN OBRA, ASENTADO CON PEGAZULEJO Y  CON JUNTEADOR DE COLOR,  INCLUYE: TRAZO, CORTE, REMATES, ESCUADRE, DESPERDICIOS, DESPATINADO, HERRAMIENTAS, MATERIALES,  MANO DE OBRA, LIMPIEZA Y ACARREO DE MATERIALES AL SITIO DE SU UTILIZACION, A CUALQUIER NIVEL.</t>
  </si>
  <si>
    <t>A4</t>
  </si>
  <si>
    <t>INSTALACION HIDRO-SANITARIA</t>
  </si>
  <si>
    <t>SIOP-021</t>
  </si>
  <si>
    <t>DEMOLICION DE PISO DE LOSETA Y AZULEJO DE CERAMICA,  BARRO Y/O EQUIVALENTE EN PISO Y/O MURO, INCLUYE: LIMPIEZA, MANO DE OBRA, HERRAMIENTA, ACARREO DEL MATERIAL PRODUCTO DE LA DEMOLICIÓN HASTA EL CENTRO DE ACOPIO, PARA SU POSTERIOR RETIRO.</t>
  </si>
  <si>
    <t>SIOP-022</t>
  </si>
  <si>
    <t>CORTE CON DISCO EN PISO DE MOSAICO Y/O CONCRETO DE 5 CM DE PROFUNDIDAD, INCLUYE: HERRAMIENTA, EQUIPO, MATERIALES DE CONSUMO, LIMPIEZA Y  MANO DE OBRA.</t>
  </si>
  <si>
    <t>SIOP-023</t>
  </si>
  <si>
    <t>DEMOLICIÓN DE CONCRETO SIMPLE EN BANQUETAS, GUARNICIONES, FIRMES, POR MEDIOS MANUALES, INCLUYE: RETIRO DEL MATERIAL A BANCO DE OBRA INDICADO POR SUPERVISIÓN, ABUNDAMIENTO, MANO DE OBRA, EQUIPO Y HERRAMIENTA.</t>
  </si>
  <si>
    <t>M3</t>
  </si>
  <si>
    <t>SIOP-024</t>
  </si>
  <si>
    <t>CARGA MANUAL Y ACARREO EN CAMIÓN 1 ER. KILOMETRO, DE MATERIAL PRODUCTO DE EXCAVACIÓN Y/O DEMOLICIÓN, INCLUYE: MANO DE OBRA, EQUIPO Y HERRAMIENTA, (NORMA S. C. T. N-CTR-CAR-1-01-013-00).</t>
  </si>
  <si>
    <t>SIOP-025</t>
  </si>
  <si>
    <t>ACARREO EN CAMION A KILÓMETROS SUBSECUENTES DE MATERIAL PRODUCTO DE EXCAVACIÓN Y/O DEMOLICIÓN,  INCLUYE: MANO DE OBRA, EQUIPO Y HERRAMIENTA. (NORMA S. C. T. N-CTR-CAR-1-01-013-00)</t>
  </si>
  <si>
    <t>M3-KM</t>
  </si>
  <si>
    <t>A5</t>
  </si>
  <si>
    <t>BAÑOS</t>
  </si>
  <si>
    <t>SIOP-026</t>
  </si>
  <si>
    <t>SIOP-027</t>
  </si>
  <si>
    <t>MANTENIMIENTO EN MUEBLE DE TARJA,  INCLUYE: DEMOLICION DE AZULEJO, PASTA DE CEMENTO EN AREA DE AZULEJO DEMOLIDAD, DESMONTAJE DE PUERTAS EXISTENTES, REPARACION, MONTAJE, BARNIZADO O LAQUEADO, REPOSICION DE BISAGRAS, REPOSICION DE JALADERAS, RESANADO, RETIRO DE MATERIAL FUERA DE LA OBRA, LIMPIEZAS, MATERIALES, MANO DE OBRA Y HERRAMIENTA.</t>
  </si>
  <si>
    <t>SIOP-028</t>
  </si>
  <si>
    <t>DESINSTALACION DE MUEBLE DE BAÑO YA SEA INODORO, LAVABO, MINGITORIO,  ETC. SIN RECUPERACION  INCLUYE:  DESCONEXION, HERRAMIENTAS, MANO DE OBRA, LIMPIEZA Y ACARREO DEL MUEBLE FUERA DE LA OBRA.</t>
  </si>
  <si>
    <t>SIOP-029</t>
  </si>
  <si>
    <t>DESMONTAJE SIN RECUPERACION DE LUMINARIAS DE SOBREPONER O DE EMPOTRAR A UNA ALTURA DE 0-3 M INCLUYE: ACARREO FUERA DE LA OBRA, MANO DE OBRA, EQUIPO Y HERRAMIENTA.</t>
  </si>
  <si>
    <t>SIOP-030</t>
  </si>
  <si>
    <t>DESINSTALACION Y RETIRO  DE SALIDAS ELECTRICAS PARA LUMINARIAS, APAGADORES, CONTACTOS Y SECADORES DE MANO, A CUALQUIER NIVEL INCLUYE: RETIRO DE APAGADORES, CONTACTOS Y CONDUCTORES, HERRAMIENTA, MANO DE OBRA Y TODO LO NECESARIO PARA SU CORRECTA EJECUCION</t>
  </si>
  <si>
    <t>SAL</t>
  </si>
  <si>
    <t>A6</t>
  </si>
  <si>
    <t>INSTALACION ELECTRICA</t>
  </si>
  <si>
    <t>SIOP-031</t>
  </si>
  <si>
    <t>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t>
  </si>
  <si>
    <t>SIOP-032</t>
  </si>
  <si>
    <t>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t>
  </si>
  <si>
    <t>SIOP-033</t>
  </si>
  <si>
    <t>SUMINISTRO Y COLOCACION ADICIONAL EN SALIDA ELECTRICA DE CABLE DE COBRE THW CAL. 12 AWG. INC. MATERIALES MENORES,PRUEBAS Y ACARREOS AL SITIO DE SU COLOCACION.</t>
  </si>
  <si>
    <t>SIOP-034</t>
  </si>
  <si>
    <t>SUMINISTRO Y COLOCACION ADICIONAL EN SALIDA ELECTRICA DE CABLE DE COBRE THW CAL. 14 AWG. INC. MATERIALES MENORES,PRUEBAS Y ACARREOS AL SITIO DE SU COLOCACION.</t>
  </si>
  <si>
    <t>SIOP-035</t>
  </si>
  <si>
    <t>SUMINISTRO Y COLOCACION ADICIONAL EN SALIDA ELECTRICA DE CABLE DE COBRE DESNUDO CAL. 14 AWG. INC. MATERIALES MENORES,PRUEBAS Y ACARREOS AL SITIO DE SU COLOCACION.</t>
  </si>
  <si>
    <t>SIOP-036</t>
  </si>
  <si>
    <t>SUMINISTRO Y COLOCACION DE APAGADOR SENCILLO MODUS BTICINO COLOR BLANCO O EQUIVALENTE INCLUYE: PLACA Y TAPA, MATERIALES MENORES, PRUEBAS, FLETES, DESPERDICIOS, ACARREOS AL SITIO DE SU COLOCACION Y TODO LO NECESARIO PARA SU CORRECTA COLOCACION.</t>
  </si>
  <si>
    <t>SIOP-037</t>
  </si>
  <si>
    <t>SUMINISTRO Y COLOCACION DE CONTACTO DUPLEX TIPO AMERICANO COLOR BLANCO O EQUIVALENTE INCLUYE: TAPA Y PLACA, MATERIALES MENORES, PRUEBAS, ELEMENTOS DE FIJACION, DESPERDICIOS Y ACARREO DEL MATERIAL AL SITIO DE SU COLOCACION, A CUALQUIER NIVEL.</t>
  </si>
  <si>
    <t>SIOP-038</t>
  </si>
  <si>
    <t>SUMINISTRO Y COLOCACION DE LUMINARIO TIPO GABINETE MCA TECNOLITE MOD LTL-3140/65/127 COLOR BLANCO O EQUIVALENTE, INCLUYE: LAMPARAS FLUORESCENTE 14W X3, MATERIALES MENORES, HERRAMIENTAS, MANO DE OBRA, PRUEBAS, FLETES, DESPERDICIO Y ACARREOS AL SITIO DE SU COLOCACION.</t>
  </si>
  <si>
    <t>SIOP-039</t>
  </si>
  <si>
    <t>SUMINISTRO Y COLOCACIÓN DE LUMINARIA LED LINEAL 36W, GR-LD002, 120-277V, 6000 K. DE SOBREPONER O SUSPENDER, INCLUYE: HERRAMIENTA, MATERIALES, MANO DE OBRA, ANDAMIOS, EQUIPO Y TODO LO NECESARIO PARA SU CORRECTA INSTALACIÓN.</t>
  </si>
  <si>
    <t>SIOP-040</t>
  </si>
  <si>
    <t>SUMINISTRO E INSTALACION DE REFLECTOR  PARA EXTERIOR DE 50 W TECNOLITE MODELO LQ-LED/50W/30/S O SIMILAR, INCLUYE: HERRAMIENTAS, MATERIALES, MANO DE OBRA, LIMPIEZA Y LO NECESARIO PARA SU CORRECTA EJECUCION.</t>
  </si>
  <si>
    <t>A7</t>
  </si>
  <si>
    <t>MUEBLES DE BAÑO, ACCESORIOS Y EQUIPO</t>
  </si>
  <si>
    <t>SIOP-041</t>
  </si>
  <si>
    <t>SUMINISTRO Y COLOCACION DE PLAFON  DE TABLAROCA RH 13MM RESISTENTE A LA HUMEDAD,INCLUYE:  PERFILES DE ACERO GALVANIZADO PARA SOPORTERIA Y SUSPENSION OCULTA, NIVELACION, CORTES,  AJUSTES, DESPERDICIOS, PERFACINTA, REDIMIX, PIJAS AUTARRASCABLES S1, RESANES DEJANDO LA SUPERFICIE LISTA PARA LA APLICACION DEL ACABADO, HERRAMIENTAS, MANO DE OBRA ESPECIALIZADA, ANDAMIOS, LIMPIEZA Y ACARREO DE LOS MATERIALES AL SITO DE SU COLOCACION. CUALQUIER ALTURA.</t>
  </si>
  <si>
    <t>SIOP-042</t>
  </si>
  <si>
    <t>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t>
  </si>
  <si>
    <t>SIOP-043</t>
  </si>
  <si>
    <t>SUMINISTRO Y COLOCACION DE LAVABO FIESTA BLANCO CON PEDESTAL MCA AMERICAN STANDAR O SIMILAR , INCLUYE: LLAVE ANGULAR FIG. 401, MANGUERA FLEXIBLE, CESPOL CROMADO FIG. 207 URREA, MATERIALES MENORES Y DE CONSUMO, ELEMENTOS DE FIJACIÓN, MANO DE OBRA CALIFICADA, LIMPIEZA DEL AREA DE TRABAJO, HERRAMIENTA, PRUEBAS Y ACARREO DE MATERIALES AL SITIO DE SU COLOCACIÓN.</t>
  </si>
  <si>
    <t>SIOP-044</t>
  </si>
  <si>
    <t>SUMINISTRO Y COLOCACION DE ASIENTO PARA W.C. EN CUALQUIER COLOR, REFORZADO INCLUYE: ELEMENTOS DE FIJACION, MATERIALES MENORES, HERRAMIENTAS, LIMPIEZA Y MANO DE OBRA.</t>
  </si>
  <si>
    <t>SIOP-045</t>
  </si>
  <si>
    <t>SUMINISTRO Y COLOCACION DE DISPENSADOR DE PAPEL HIGIENICO MCA. JOFEL MOD. AZUR MAXI PH52001 O SIMILAR, INCLUYE: MATERIAL, MANO DE OBRA, EQUIPO Y HERRAMIENTA.</t>
  </si>
  <si>
    <t>SIOP-046</t>
  </si>
  <si>
    <t>SUMINISTRO Y COLOCACION DE DISPENSADOR DE JABON MCA. JOFEL MOD. AC54000 O SIMILAR INCLUYE: MATERIAL, MANO DE OBRA, EQUIPO Y HERRAMIENTA.</t>
  </si>
  <si>
    <t>SIOP-047</t>
  </si>
  <si>
    <t>SUMINISTRO Y COLOCACION DE DISPENSADOR DE TOALLA INTERDOBLADA MCA. JOFEL MOD. PT5100 O SIMILAR INCLUYE: MATERIAL, MANO DE OBRA, EQUIPO Y HERRAMIENTA.</t>
  </si>
  <si>
    <t>SIOP-048</t>
  </si>
  <si>
    <t>SUMINISTRO Y COLOCACION DE BARRA RECTA PARA PERSONAS CON CAPACIDADES DIFERENTES ACERO SATINADO MCA. HELVEX MOD. B-700-S O SIMILAR INCLUYE: MATERIAL, MANO DE OBRA, EQUIPO Y HERRAMIENTA.</t>
  </si>
  <si>
    <t>SIOP-049</t>
  </si>
  <si>
    <t xml:space="preserve"> SUMINISTRO Y COLOCACIÓN DE MEZCLADORA DE LAVABO 4” DE ACERO INOXIDABLE CODIGO 73INOX, LINEA URREA O EQUIVALENTE INCLUYE:  MANO DE OBRA CALIFICADA, MATERIALES MENORES, HERRAMIENTA,  PRUEBAS, LIMPIEZA Y ACARREO DEL MATERIALES AL SITIO DE SU COLOCACIÓN.</t>
  </si>
  <si>
    <t>SIOP-050</t>
  </si>
  <si>
    <t>COLOCACION DE REFUERZO CON MADERA EN MURO DE TABLAROCA, INCLUYE: RECORTE DE TABLAROCA, COLOCACION DE REFUERZO Y REPARACION DE MURO DE TABLAROCA, RESANE CON PASTA, PIJAS, CINTA, MATERIALES, MANO DE OBRA Y HERRAMIENTA.</t>
  </si>
  <si>
    <t>SIOP-051</t>
  </si>
  <si>
    <t>SUMINISTRO Y COLOCACION DE MANGUERA COFLEX DE 1/2" PARA W.C. DE 35 CM DE LONGITUD. INCLUYE: FLETES, MANIOBRAS, ACARREO, COLOCACIÓN A CUALQUIER NIVEL, FIJACIÓN, PRUEBAS, MATERIALES MENORES Y HERRAMIENTA NECESARIA.</t>
  </si>
  <si>
    <t>SIOP-052</t>
  </si>
  <si>
    <t>SUMINISTRO Y COLOCACION DE MANGUERA COFLEX DE 1/2" PARA LAVABO DE 40 CM DE LONGITUD. INCLUYE: FLETES, MANIOBRAS, ACARREO, COLOCACIÓN A CUALQUIER NIVEL, FIJACIÓN, PRUEBAS, MATERIALES MENORES Y HERRAMIENTA NECESARIA.</t>
  </si>
  <si>
    <t>SIOP-053</t>
  </si>
  <si>
    <t>SUMINISTRO Y COLOCACION DE CESPOL DE PLOMO PARA TARJA. INCLUYE: MANO DE OBRA Y HERRAMIENTA.</t>
  </si>
  <si>
    <t>SIOP-054</t>
  </si>
  <si>
    <t>SUMINISTRO Y COLOCACION DE CANASTA Y CONTRACANASTA PARA TARJA EN ACERO INOXIDABLE. INCLUYE: MANO DE OBRA Y LO NECESARIO PARA SU CORRECTA EJECUCION.</t>
  </si>
  <si>
    <t>SIOP-055</t>
  </si>
  <si>
    <t>SUMINISTRO Y COLOCACION DE LLAVE MEZCLADORA PARA TARJA MCA. URREA CAT. 320LB O EQUIVALENTE CON MANERALES. INCLUYE: MANO DE OBRA Y MATERIALES MENORES PARA SU COLOCACION.</t>
  </si>
  <si>
    <t>SIOP-056</t>
  </si>
  <si>
    <t>REPARACIÓN DE SALIDA HIDRÁULICA CON TUBERÍA GALVANIZADA DE 1/2" Y/O 3/4", INCLUYE: MATERIALES, MANO DE OBRA, EQUIPO Y LO NECESARIO PARA SU CORRECTA EJECUCIÓN.</t>
  </si>
  <si>
    <t>A8</t>
  </si>
  <si>
    <t>AZOTEA</t>
  </si>
  <si>
    <t>SIOP-057</t>
  </si>
  <si>
    <t>ZAVALETA EN AZOTEA CON LADRILLO DE AZOTEA DE 17 X 17 CM., ASENTADO CON MORTERO CEMENTO-ARENA EN PROP. 1:3., INCLUYE: TRAZO, LECHADA DE CEMENTO GRIS, ARENA DE RIO CERNIDA Y COLOR ROJO TERRACOTA CON IMPERMEABILIZANTE INTEGRAL A RAZON DE 2 KG/SACO DE CEMENTO, DESPERDICIOS, HERRAMIENTAS, LIMPIEZA, MANO DE OBRA  Y ACARREO DE MATERIALES AL LUGAR DE SU UTILIZACION, A CUALQUIER NIVEL.</t>
  </si>
  <si>
    <t>SIOP-058</t>
  </si>
  <si>
    <t>LECHADA DE CEMENTO GRIS - ARENA DE RIO CERNIDA Y SELLADOR;INCLUYE: MATERIAL MANO DE OBRA Y LO NECESARIO PARA SU CORRECTA EJECUCION.</t>
  </si>
  <si>
    <t>SIOP-059</t>
  </si>
  <si>
    <t>DESPRENDIMIENTO DE IMPERMEABILIZANTE CON DOS CAPAS DE REFUERZO CON ESPESOR PROMEDIO DE 3-5 MM., INCLUYE: ANDAMIOS, MANO DE OBRA, EQUIPO Y HERRAMIENTA, ACARREO DEL MATERIAL PRODUCTO DE LA DEMOLICIÓN HASTA EL CENTRO DE ACOPIO, PARA SU POSTERIOR RETIRO.</t>
  </si>
  <si>
    <t>SIOP-060</t>
  </si>
  <si>
    <t>SUMINISTRO Y COLOCACION PASA® MULTI CAPE APP FVG 3,5 MM DE ESPESOR O EQUIVALENTE, CON GRAVILLA MEJORADA PLUS, ACABADO/COLOR  BLANCO/ROJO, IMPERMEABILIZANTE PREFABRICADO A BASE DE ASFALTO MODIFICADO CON POLIPROPILENO ATÁCTICO, CON ACABADO GRANULAR DE GRAVILLA PLUS, RESISTE MOVIMIENTOS TÉRMICO ESTRUCTURALES DE ORDEN INTERMEDIO, LIBRE DE MANTENIMIENTO, SE APLICARA UNA MANO DE PROTECTO HIDROPRIMER O EQUIVALENTE, RESANE GRIETAS Y FISURAS DE LAS SUPERFICIES Y CALAFATEE PUNTOS CRÍTICOS COMO BAJADAS DE AGUA PLUVIAL, BASES, SOPORTES, ETC. CON PASA®PROTECTOCEMENT O EQUIVALENTE: , POSTERIORMENTE SE COLOCARA  PASA® MULTI CAPE APP FVG, INCLUYE: MANO DE OBRA, MATERIALES, EQUIPO Y HERRAMIENTA.</t>
  </si>
  <si>
    <t>A9</t>
  </si>
  <si>
    <t>LIMPIEZA</t>
  </si>
  <si>
    <t>SIOP-061</t>
  </si>
  <si>
    <t>LIMPIEZA AL FINAL DE LA OBRA EN FORMA MANUAL INCLUYE: TODO LO NECESARIO PARA SU CORRECTA EJECUCION.</t>
  </si>
  <si>
    <t>B</t>
  </si>
  <si>
    <t>B1</t>
  </si>
  <si>
    <t>B1.1</t>
  </si>
  <si>
    <t>DESMANTELAMIENTO</t>
  </si>
  <si>
    <t>SIOP-062</t>
  </si>
  <si>
    <t>SIOP-063</t>
  </si>
  <si>
    <t>B1.2</t>
  </si>
  <si>
    <t>PUERTA Y VENTANA</t>
  </si>
  <si>
    <t>SIOP-064</t>
  </si>
  <si>
    <t>SIOP-065</t>
  </si>
  <si>
    <t>SIOP-066</t>
  </si>
  <si>
    <t>SIOP-067</t>
  </si>
  <si>
    <t>SIOP-068</t>
  </si>
  <si>
    <t>SIOP-069</t>
  </si>
  <si>
    <t>SIOP-070</t>
  </si>
  <si>
    <t>SIOP-071</t>
  </si>
  <si>
    <t>SIOP-072</t>
  </si>
  <si>
    <t>SIOP-073</t>
  </si>
  <si>
    <t>B2</t>
  </si>
  <si>
    <t>SIOP-074</t>
  </si>
  <si>
    <t>SIOP-075</t>
  </si>
  <si>
    <t>SIOP-076</t>
  </si>
  <si>
    <t>B3</t>
  </si>
  <si>
    <t>SIOP-077</t>
  </si>
  <si>
    <t>SIOP-078</t>
  </si>
  <si>
    <t>SIOP-079</t>
  </si>
  <si>
    <t>SIOP-080</t>
  </si>
  <si>
    <t>SIOP-081</t>
  </si>
  <si>
    <t>SIOP-082</t>
  </si>
  <si>
    <t>B4</t>
  </si>
  <si>
    <t>B4.1</t>
  </si>
  <si>
    <t>DEMOLICION</t>
  </si>
  <si>
    <t>SIOP-083</t>
  </si>
  <si>
    <t>SIOP-084</t>
  </si>
  <si>
    <t>SIOP-085</t>
  </si>
  <si>
    <t>SIOP-086</t>
  </si>
  <si>
    <t>SIOP-087</t>
  </si>
  <si>
    <t>B5</t>
  </si>
  <si>
    <t>B5.1</t>
  </si>
  <si>
    <t>SIOP-088</t>
  </si>
  <si>
    <t>SIOP-089</t>
  </si>
  <si>
    <t>SIOP-090</t>
  </si>
  <si>
    <t>SIOP-091</t>
  </si>
  <si>
    <t>SIOP-092</t>
  </si>
  <si>
    <t>B6</t>
  </si>
  <si>
    <t>SIOP-093</t>
  </si>
  <si>
    <t>SIOP-094</t>
  </si>
  <si>
    <t>SIOP-095</t>
  </si>
  <si>
    <t>SIOP-096</t>
  </si>
  <si>
    <t>SIOP-097</t>
  </si>
  <si>
    <t>SIOP-098</t>
  </si>
  <si>
    <t>SIOP-099</t>
  </si>
  <si>
    <t>SIOP-100</t>
  </si>
  <si>
    <t>SIOP-101</t>
  </si>
  <si>
    <t>SIOP-102</t>
  </si>
  <si>
    <t>B7</t>
  </si>
  <si>
    <t>SIOP-103</t>
  </si>
  <si>
    <t>SIOP-104</t>
  </si>
  <si>
    <t>SIOP-105</t>
  </si>
  <si>
    <t>SIOP-106</t>
  </si>
  <si>
    <t>SIOP-107</t>
  </si>
  <si>
    <t>SIOP-108</t>
  </si>
  <si>
    <t>SIOP-109</t>
  </si>
  <si>
    <t>SIOP-110</t>
  </si>
  <si>
    <t>SIOP-111</t>
  </si>
  <si>
    <t>SIOP-112</t>
  </si>
  <si>
    <t>SIOP-113</t>
  </si>
  <si>
    <t>SIOP-114</t>
  </si>
  <si>
    <t>SIOP-115</t>
  </si>
  <si>
    <t>SIOP-116</t>
  </si>
  <si>
    <t>B8</t>
  </si>
  <si>
    <t>ALBAÑILERIA</t>
  </si>
  <si>
    <t>SIOP-117</t>
  </si>
  <si>
    <t>SIOP-118</t>
  </si>
  <si>
    <t>SIOP-119</t>
  </si>
  <si>
    <t>SIOP-120</t>
  </si>
  <si>
    <t>SIOP-121</t>
  </si>
  <si>
    <t>SIOP-122</t>
  </si>
  <si>
    <t>SIOP-123</t>
  </si>
  <si>
    <t>IMPERMEABILIZANTE</t>
  </si>
  <si>
    <t>SIOP-124</t>
  </si>
  <si>
    <t>B9</t>
  </si>
  <si>
    <t>SIOP-125</t>
  </si>
  <si>
    <t>C</t>
  </si>
  <si>
    <t>C1</t>
  </si>
  <si>
    <t>SIOP-126</t>
  </si>
  <si>
    <t>SIOP-127</t>
  </si>
  <si>
    <t>SIOP-128</t>
  </si>
  <si>
    <t>SIOP-129</t>
  </si>
  <si>
    <t>SIOP-130</t>
  </si>
  <si>
    <t>SIOP-131</t>
  </si>
  <si>
    <t>SIOP-132</t>
  </si>
  <si>
    <t>SIOP-133</t>
  </si>
  <si>
    <t>SIOP-134</t>
  </si>
  <si>
    <t>SIOP-135</t>
  </si>
  <si>
    <t>C2</t>
  </si>
  <si>
    <t>SIOP-136</t>
  </si>
  <si>
    <t>SIOP-137</t>
  </si>
  <si>
    <t>SIOP-138</t>
  </si>
  <si>
    <t xml:space="preserve">PINTURA VINILICA ANTIBACTERIAL PARA INTERIORES ACABADO MATE, COLOR SELECCIONADO E INDICADO POR SUPERVISOR, A CUALQUIER ALTURA SE INCLUYE: APLICACIÓN, FONDO Y DOS MANOSDE PINTURA, ANDAMIOS, MATERIALES, MANO DE OBRA, HERRAMIENTA Y LO NECESARIO PARA SU CORRECTA EJECUCION. </t>
  </si>
  <si>
    <t>SIOP-139</t>
  </si>
  <si>
    <t>C3</t>
  </si>
  <si>
    <t>SIOP-140</t>
  </si>
  <si>
    <t>SIOP-141</t>
  </si>
  <si>
    <t>SIOP-142</t>
  </si>
  <si>
    <t>FORJADO DE RAMPA PARA MINUSVALIDOS FABRICADO A BASE DE CONCRETO F'C=200 KG/CM2. T.M.A. 3/4 HECHO EN OBRA DE 12 CM DE ESPESOR, INCLUYE: MALLA ELECTROSOLDADA 6-6-10-10,  HERRAMIENTAS, ACABADO RAYADO,  CIMBRA DESCIMBRA, MANO DE OBRA, REMATE EN PISO Y BANQUETA, ACARREO DEL  MATERIALES AL SITIO DE SU UTILIZACIÓN.</t>
  </si>
  <si>
    <t>SIOP-143</t>
  </si>
  <si>
    <t xml:space="preserve">SUMINISTRO Y COLOCACIÓN DE PISO RECTIFICADO STONEWALK DE 59X59 CM. COLOR MARFIL, MARCA INTERCERAMIC. INCLUYE: HERRAMIENTA, MATERIALES, MANO DE OBRA, EQUIPO Y TODO LO NECESARIO PARA SU CORRECTA INSTALACIÓN. </t>
  </si>
  <si>
    <t>SIOP-144</t>
  </si>
  <si>
    <t>C4</t>
  </si>
  <si>
    <t>SIOP-145</t>
  </si>
  <si>
    <t>SIOP-146</t>
  </si>
  <si>
    <t>SIOP-147</t>
  </si>
  <si>
    <t>SIOP-148</t>
  </si>
  <si>
    <t>SIOP-149</t>
  </si>
  <si>
    <t>C5</t>
  </si>
  <si>
    <t>SIOP-150</t>
  </si>
  <si>
    <t>SIOP-151</t>
  </si>
  <si>
    <t>SIOP-152</t>
  </si>
  <si>
    <t>SIOP-153</t>
  </si>
  <si>
    <t>SIOP-154</t>
  </si>
  <si>
    <t>C6</t>
  </si>
  <si>
    <t>SIOP-155</t>
  </si>
  <si>
    <t>SIOP-156</t>
  </si>
  <si>
    <t>SIOP-157</t>
  </si>
  <si>
    <t>SIOP-158</t>
  </si>
  <si>
    <t>SIOP-159</t>
  </si>
  <si>
    <t>SIOP-160</t>
  </si>
  <si>
    <t>SIOP-161</t>
  </si>
  <si>
    <t>SIOP-162</t>
  </si>
  <si>
    <t>SIOP-163</t>
  </si>
  <si>
    <t xml:space="preserve">SUMINISTRO Y COLOCACIÓN DE LUMINARIA LED LINEAL 36W, GR-LD002, 120-277V, 6000 K. DE SOBREPONER O SUSPENDER, INCLUYE: HERRAMIENTA, MATERIALES, MANO DE OBRA, ANDAMIOS, EQUIPO Y TODO LO NECESARIO PARA SU CORRECTA INSTALACIÓN. </t>
  </si>
  <si>
    <t>SIOP-164</t>
  </si>
  <si>
    <t>C7</t>
  </si>
  <si>
    <t>SIOP-165</t>
  </si>
  <si>
    <t>SIOP-166</t>
  </si>
  <si>
    <t>SIOP-167</t>
  </si>
  <si>
    <t>SIOP-168</t>
  </si>
  <si>
    <t>SIOP-169</t>
  </si>
  <si>
    <t>SIOP-170</t>
  </si>
  <si>
    <t>SIOP-171</t>
  </si>
  <si>
    <t>SIOP-172</t>
  </si>
  <si>
    <t>SIOP-173</t>
  </si>
  <si>
    <t>SIOP-174</t>
  </si>
  <si>
    <t>SIOP-175</t>
  </si>
  <si>
    <t>SIOP-176</t>
  </si>
  <si>
    <t>SIOP-177</t>
  </si>
  <si>
    <t>SIOP-178</t>
  </si>
  <si>
    <t>SIOP-179</t>
  </si>
  <si>
    <t>C8</t>
  </si>
  <si>
    <t>SIOP-180</t>
  </si>
  <si>
    <t>SIOP-181</t>
  </si>
  <si>
    <t>SIOP-182</t>
  </si>
  <si>
    <t>SIOP-183</t>
  </si>
  <si>
    <t>SIOP-184</t>
  </si>
  <si>
    <t>SIOP-185</t>
  </si>
  <si>
    <t xml:space="preserve"> LECHADA DE CEMENTO GRIS - ARENA DE RIO CERNIDA Y SELLADOR;INCLUYE: MATERIAL MANO DE OBRA Y LO NECESARIO PARA SU CORRECTA EJECUCION.</t>
  </si>
  <si>
    <t>SIOP-186</t>
  </si>
  <si>
    <t>SIOP-187</t>
  </si>
  <si>
    <t>SIOP-188</t>
  </si>
  <si>
    <t>RESUMEN DE PARTIDAS</t>
  </si>
  <si>
    <t>IMPORTE CON LETRA (IVA INCLUIDO)</t>
  </si>
  <si>
    <t>SUBTOTAL M. N.</t>
  </si>
  <si>
    <t>IVA M. N.</t>
  </si>
  <si>
    <t>TOTAL M. N.</t>
  </si>
  <si>
    <t>MANTENIMIENTO EN MUEBLE DE TARJA,  INCLUYE: DEMOLICION DE AZULEJO, PASTA DE CEMENTO EN AREA DE AZULEJO DEMOLIDAD, DESMONTAJE DE PUERTAS EXISTENTES, REPARACION, MONTAJE, BARNIZADO O LAQUEADO, REPOSICION DE BISAGRAS, REPOSICION DE JALADERAS, RESANADO, RETIR</t>
  </si>
  <si>
    <t>FABRICACION Y COLOCACION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NIVEL)</t>
  </si>
  <si>
    <t>SUMINISTRO Y COLOCACIÓN DE LAMPARA LINEAL T5  INCLUYE: RETIRO DE LAMPARA DAÑADA, SUMINISTRO, MANO DE OBRA ESPECIALIZADA, HERRAMIENTA MENOR, ANDAMIOS Y TODO LO NECESARIO PARA SU CORRECTA EJECUCIÓN.</t>
  </si>
  <si>
    <t>SUMINISTRO Y COLOCACIÓN DE BASE PARA LAVAMANOS  DE 1.5 X 0.60 X 0.70 M A BASE DE DUROCK CON REFUERZO DE POSTE ESTRUCTURAL 635  X 305 CAL.26 Y CANAL 635  X 305 CAL. 26 A CADA 61 CM, RECUBIERTO CON BASE COAT Y FIBRA MALLA EN UNIONES, PINTURA ANTIBACTERIAL, OVALIN MARCA HELVEX LUCERNA Y MEZCLADORA HELVEX PROYECTA MO8DC01  MATERIAL, MANO DE OBRA, EQUIPO Y LO NECESARIO PARA SU CORRECTA EJECUCIÓN.</t>
  </si>
  <si>
    <t>SUMINISTRO Y COLOCACIÓN DE VINIL TIPO ESMERILADO EN VENTANERIA; INCLUYE: MATERIAL, MANO DE OBRA, EQUIPO Y LO NECESARIO PARA SU CORRECTA EJECUCION</t>
  </si>
  <si>
    <t>SUMINISTRO Y COLOCACIÓN DE FIRME DE CONCRETO F'C=200KG/CM2 REVENIMIENTO DE 18 CM AGREGADO MÁXIMO DE 3/4, ACABADO ESCOBILLADO, REFORZADO CON MALLA ELECTROSOLDADA 6X6-10/10 , INCLUYE: NIVELACION, AFINE, COMPACTACION,  MATERIALES, MALLA ELECTROSOLDADA , MANO DE OBRA, HERRAMIENTA MENOR Y TODO LO NECESARIO PARA SU CORRECTA EJECUCIÓN.</t>
  </si>
  <si>
    <t>C9</t>
  </si>
  <si>
    <t>SIOP-189</t>
  </si>
  <si>
    <t>SIOP-190</t>
  </si>
  <si>
    <t>SIOP-191</t>
  </si>
  <si>
    <t>SIOP-192</t>
  </si>
  <si>
    <t>ELABORACIÓN MANUAL DE ROTULOS DE IDENTIFICACIÓN, ROTULO NOMBRE DE CLINICA, ROTULO ESCUDO DEL GOBIERNO DEL ESTADO, ROTULO SERVICIOS DE SALUD JALISCO, ROTULOS SALUD, ROTULO EN RAMPA DE DISCAPACITADO, ROTULO DE PUNTO DE REUNION,; INCLUYE: TRAZO, PINTURA VINILICA Y DE TRAFICO,ANDAMIOS, EQUIPO Y LO NECESARIO PARA SU CORRECTA EJECUCIÓN.</t>
  </si>
  <si>
    <t>REPOSICION DE PLAFON RETICULAR  ACUSTICO 61 X 61 CM, USG RADAR, O SIMILAR, INCLUYE: MATERIAL, MANO DE OBRA, EQUIPO Y LO NECESARIO PARA SU EJECUCION.</t>
  </si>
  <si>
    <t>SUMINISTRO Y COLOCACION DE PASTA PARA CAMBIO DE ACABADO EN MUROS INTERIORES DE RUGOSO A APALILLADO Y/O FINO, CON PASTA BASE DE CEMENTO Y RESINA H-55P O SIMILAR, Y ACABADO EN REDIMIX,  INCLUYE:  MATERIAL, MANO DE OBRA, EQUIPO Y LO NECESARIO PARA SU EJECUCION.</t>
  </si>
  <si>
    <t>SUMINISTRO Y COLOCACIÓN DE PISO RECTIFICADO STONEWALK DE 59X59 CM. COLOR MARFIL, MARCA INTERCERAMIC. INCLUYE: HERRAMIENTA, MATERIALES, MANO DE OBRA, EQUIPO Y TODO LO NECESARIO PARA SU CORRECTA INSTALACIÓN.</t>
  </si>
  <si>
    <t>SUMINISTRO Y COLOCACIÓN DE CONTACTO TOMA CORRIENTE PROTEGIDA DUPLEX 2P+T, 15A. 127V. QUIZIÑO MODELO: SQZ5215KD CON PLACA MÉRIDA. INCLUYE: HERRAMIENTA, MATERIALES, MANO DE OBRA, EQUIPO Y TODO LO NECESARIO PARA SU CORRECTA INSTALACIÓN.</t>
  </si>
  <si>
    <t xml:space="preserve">  SUMINISTRO Y COLOCACIÓN DE LUMINARIA LED LINEAL 36W, GR-LD002, 120-277V, 6000 K. DE SOBREPONER O SUSPENDER, INCLUYE: HERRAMIENTA, MATERIALES, MANO DE OBRA, ANDAMIOS, EQUIPO Y TODO LO NECESARIO PARA SU CORRECTA INSTALACIÓN. </t>
  </si>
  <si>
    <t xml:space="preserve"> SUMINISTRO Y COLOCACION DE LAVABO FIESTA BLANCO CON PEDESTAL MCA AMERICAN STANDAR O SIMILAR , INCLUYE: LLAVE ANGULAR FIG. 401, MANGUERA FLEXIBLE, CESPOL CROMADO FIG. 207 URREA, MATERIALES MENORES Y DE CONSUMO, ELEMENTOS DE FIJACIÓN, MANO DE OBRA CALIFICADA, LIMPIEZA DEL AREA DE TRABAJO, HERRAMIENTA, PRUEBAS Y ACARREO DE MATERIALES AL SITIO DE SU COLOCACIÓN.</t>
  </si>
  <si>
    <t>SUMINISTRO Y COLOCACION DE ESPEJO DE 4 MM. CON MARCO DE ALUMINIO ANODIZADO NATURAL  DE 2" CAT. 10103, Y FONDO DE TRIPLAY DE PINO DE 6 MM. INCLUYE: SUMINISTRO, MANO DE OBRA, COLOCACION A CUALQUIER ALTURA Y TODO LO NECESARIO PARA SU CORRECTA EJECUCION.</t>
  </si>
  <si>
    <t>DEMOLICION DE ENLADRILLADO EN AZOTEA DE 17 X 17, INCLUYE: ACOPIO DE MATERIAL PARA SU POSTERIOR RETIRO, MANO DE OBRA, EQUIPO Y HERRAMIENTA, ACARREO DEL MATERIAL PRODUCTO DE LA DEMOLICIÓN HASTA EL CENTRO DE ACOPIO, PARA SU POSTERIOR RETIRO.</t>
  </si>
  <si>
    <t>DEMOLICION DE FORMA MANUAL DE ENTORTADO DE  ESPESOR  VARIABLE, INCLUYE: HERRAMIENTAS, LIMPIEZA DEL AREA DE TRABAJO, MANO DE OBRA Y ACARREO DEL MATERIAL PRODUCTO DE LA DEMOLICION DEL AREA DE DEMOLICION A CENTRO DE ACOPIO PARA SU POSTERIOR RETIRO</t>
  </si>
  <si>
    <t>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t>
  </si>
  <si>
    <t>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t>
  </si>
  <si>
    <t xml:space="preserve">  SUMINISTRO Y COLOCACIÓN DE CHAPA MANIJA CON LLAVE CROMO SATINADO EIFEL-53 PDEIF26DXE TESA. INCLUYE: HERRAMIENTA, MATERIALES, MANO DE OBRA, EQUIPO Y TODO LO NECESARIO PARA SU CORRECTA INSTALACIÓN. </t>
  </si>
  <si>
    <t>SUMINISTRO Y COLOCACION DE PASTA PARA CAMBIO DE ACABADO EN MUROS INTERIORES DE RUGOSO A APALILLADO Y/O FINO, CON PASTA BASE DE CEMENTO Y RESINA H-55P O SIMILAR, Y ACABADO EN REDIMIX,  INCLUYE: RETIROS DE MUEBLES EXISTENTES EN EL AREA, CUBRIR MUEBLES FIJOS CON PLASTICO NEGRO, ACOMODO DE MUEBLES RETIRADOS DEL AREA, LIMPIEZA,  MATERIAL, MANO DE OBRA, EQUIPO Y LO NECESARIO PARA SU EJECUCION</t>
  </si>
  <si>
    <t>SUMINISTRO Y COLOCACION DE PISO DE LOSETA CERAMICA, IGUAL O SIMILAR AL EXISTENTE, CUALQUIER COLOR,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</si>
  <si>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DEMOLICION DE PISO DE LOSETA Y AZULEJO DE CERAMICA,  BARRO Y/O EQUIVALENTE EN PISO Y/O MURO, INCLUYE: LIMPIEZA, MANO DE OBRA, HERRAMIENTA, ACARREO DEL MATERIAL PRODUCTO DE LA DEMOLICIÓN HASTA EL CENTRO DE ACOPIO, PARA SU POSTERIOR RETIRO. .</t>
  </si>
  <si>
    <t xml:space="preserve">  SUMINISTRO Y COLOCACIÓN DE CONTACTO TOMA CORRIENTE PROTEGIDA DUPLEX 2P+T, 15A. 127V. QUIZIÑO MODELO: SQZ5215KD CON PLACA MÉRIDA. INCLUYE: HERRAMIENTA, MATERIALES, MANO DE OBRA, EQUIPO Y TODO LO NECESARIO PARA SU CORRECTA INSTALACIÓN. </t>
  </si>
  <si>
    <t>SUMINISTRO Y COLOCACION DE FREGADERO UNA TARJA DE ACERO INOXIDABLE CON ESCURRIDERO DE 1.20 M X 0.50 M. INCLUYE: LLAVES ANGULARES FIG. 401, SOPORTES,  MATERIALES MENORES, PRUEBAS Y ACARREO DE MATERIALES AL SITIO DE SU COLOCACION.</t>
  </si>
  <si>
    <t>ZAVALETA EN AZOTEA CON LADRILLO DE AZOTEA DE 17 X 17 CMS., ASENTADO CON MORTERO CEMENTO-ARENA EN PROP. 1:3., INCLUYE: TRAZO, LECHADA DE CEMENTO GRIS, ARENA DE RIO CERNIDA Y COLOR ROJO TERRACOTA CON IMPERMEABILIZANTE INTEGRAL A RAZON DE 2 KG/SACO DE CEMENTO, DESPERDICIOS, HERRAMIENTAS, LIMPIEZA, MANO DE OBRA  Y ACARREO DE MATERIALES AL LUGAR DE SU UTILIZACION, A CUALQUIER NIVEL.</t>
  </si>
  <si>
    <t>SUMINISTRO Y COLOCACION PASA® MULTI CAPE APP FVG 3,5 MM DE ESPESOR O EQUIVALENTE, CON GRAVILLA MEJORADA PLUS, ACABADO/COLOR  BLANCO/ROJO, IMPERMEABILIZANTE PREFABRICADO A BASE DE ASFALTO MODIFICADO CON POLIPROPILENO ATÁCTICO, CON ACABADO GRANULAR DE GRAVILLA PLUS, RESISTE MOVIMIENTOS TÉRMICO ESTRUCTURALES DE ORDEN INTERMEDIO, LIBRE DE MANTENIMIENTO, SE APLICARA UNA MANO DE PROTECTO HIDROPRIMER O EQUIVALENTE, RESANE GRIETAS Y FISURAS DE LAS SUPERFICIES Y CALAFATEE PUNTOS CRÍTICOS COMO BAJADAS DE AGUA PLUVIAL, BASES, SOPORTES, ETC. CON PASA®PROTECTOCEMENT O EQUIVALENTE: , POSTERIORMENTE SE COLOCARA  PASA® MULTI CAPE APP FVG, INCLUYE: CARTA GARANTIA DE 5 AÑOS, MANO DE OBRA, MATERIALES, EQUIPO Y HERRAMIENTA.</t>
  </si>
  <si>
    <t>GOBIERNO DEL ESTADO DE JALISCO</t>
  </si>
  <si>
    <t>NÚMERO DE PROCEDIMIENTO:</t>
  </si>
  <si>
    <t>SECRETARÍA DE INFRAESTRUCTURA Y OBRA PÚBLICA</t>
  </si>
  <si>
    <t>DESCRIPCIÓN GENERAL DE LOS TRABAJOS:</t>
  </si>
  <si>
    <t>FECHA DE INICIO:</t>
  </si>
  <si>
    <t>FECHA DE TERMINACIÓN:</t>
  </si>
  <si>
    <t>PLAZO DE EJECUCIÓN:</t>
  </si>
  <si>
    <t>FECHA:</t>
  </si>
  <si>
    <t>RAZÓN SOCIAL DEL LICITANTE:</t>
  </si>
  <si>
    <t>NOMBRE, CARGO Y FIRMA DEL LICITANTE:</t>
  </si>
  <si>
    <t>DOCUMENTO</t>
  </si>
  <si>
    <t>PRESUPUESTO DE OBRA</t>
  </si>
  <si>
    <t>Rehabilitación del Centro de Salud Santa Margarita, CLUES JCSSA007322, en el municipio de Zapopan, Jalisco; rehabilitación del Centro de Salud Constitución, CLUES JCSSA007334, en el minicipio de Zapopan, Jalisco y rehalitación del Centro de Salud Benito Juárez, CLUES JCSSA007206, en el municipio de Zapopan, Jalisco.</t>
  </si>
  <si>
    <t>CONSTRUCCION DE CUARTO DE RPBI (RESIDUOS PELIGROSOS BIOLOGICO INFECCIOSOS), DE 1.10 X 1.00 X 1.60-1.50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t>
  </si>
  <si>
    <t>SIOP-E-SMA-OB-CSS-131-2019</t>
  </si>
  <si>
    <t>Rehabilitación del Centro de Salud Santa Margarita, CLUES JCSSA007322, en el municipio de Zapopan, Jalisco</t>
  </si>
  <si>
    <t>Rehalitación del Centro de Salud Benito Juárez, CLUES JCSSA007206, en el municipio de Zapopan, Jalisco.</t>
  </si>
  <si>
    <t xml:space="preserve">Rehabilitación del Centro de Salud Constitución, CLUES JCSSA007334, en el minicipio de Zapopan, Jalisco </t>
  </si>
  <si>
    <t>DIRECCIÓN GENERAL DE LICITACIÓN Y CONTRATACIÓN</t>
  </si>
  <si>
    <t>A1.1</t>
  </si>
  <si>
    <t>A1.2</t>
  </si>
  <si>
    <t>A4.1</t>
  </si>
  <si>
    <t>A5.1</t>
  </si>
  <si>
    <t>A5.2</t>
  </si>
  <si>
    <t>A8.1</t>
  </si>
  <si>
    <t>A8.2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</si>
</sst>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00"/>
    <numFmt numFmtId="165" formatCode="&quot;$&quot;#,##0.00"/>
    <numFmt numFmtId="166" formatCode="&quot;$&quot;#,###.00"/>
  </numFmts>
  <fonts count="15" x14ac:knownFonts="1">
    <font>
      <sz val="11"/>
      <color theme="1"/>
      <name val="Calibri"/>
      <family val="2"/>
      <scheme val="minor"/>
    </font>
    <font>
      <sz val="10"/>
      <name val="Arial"/>
      <family val="2"/>
    </font>
    <font>
      <sz val="11"/>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0070C0"/>
      <name val="Calibri"/>
      <family val="2"/>
      <scheme val="minor"/>
    </font>
    <font>
      <sz val="10"/>
      <color theme="4" tint="-0.249977111117893"/>
      <name val="Calibri"/>
      <family val="2"/>
      <scheme val="minor"/>
    </font>
    <font>
      <sz val="10"/>
      <color theme="5" tint="-0.249977111117893"/>
      <name val="Calibri"/>
      <family val="2"/>
      <scheme val="minor"/>
    </font>
    <font>
      <b/>
      <sz val="10"/>
      <color theme="1"/>
      <name val="Calibri"/>
      <family val="2"/>
      <scheme val="minor"/>
    </font>
    <font>
      <b/>
      <sz val="10"/>
      <color theme="4"/>
      <name val="Calibri"/>
      <family val="2"/>
      <scheme val="minor"/>
    </font>
    <font>
      <sz val="10"/>
      <color indexed="64"/>
      <name val="Calibri"/>
      <family val="2"/>
      <scheme val="minor"/>
    </font>
    <font>
      <b/>
      <sz val="14"/>
      <name val="Calibri"/>
      <family val="2"/>
      <scheme val="minor"/>
    </font>
    <font>
      <sz val="10"/>
      <color theme="4"/>
      <name val="Calibri"/>
      <family val="2"/>
      <scheme val="minor"/>
    </font>
    <font>
      <b/>
      <sz val="10"/>
      <color theme="5" tint="-0.249977111117893"/>
      <name val="Calibri"/>
      <family val="2"/>
      <scheme val="minor"/>
    </font>
  </fonts>
  <fills count="4">
    <fill>
      <patternFill patternType="none"/>
    </fill>
    <fill>
      <patternFill patternType="gray125"/>
    </fill>
    <fill>
      <patternFill patternType="solid">
        <fgColor rgb="FF33CC33"/>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7">
    <xf numFmtId="0" fontId="0"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cellStyleXfs>
  <cellXfs count="113">
    <xf numFmtId="0" fontId="0" fillId="0" borderId="0" xfId="0"/>
    <xf numFmtId="0" fontId="3" fillId="0" borderId="0" xfId="3" applyFont="1" applyAlignment="1">
      <alignment vertical="top"/>
    </xf>
    <xf numFmtId="0" fontId="4" fillId="0" borderId="0" xfId="3" applyFont="1" applyFill="1" applyBorder="1" applyAlignment="1">
      <alignment vertical="top"/>
    </xf>
    <xf numFmtId="0" fontId="3" fillId="0" borderId="0" xfId="3" applyFont="1" applyFill="1" applyAlignment="1">
      <alignment vertical="top"/>
    </xf>
    <xf numFmtId="49" fontId="5" fillId="2" borderId="1" xfId="5" applyNumberFormat="1" applyFont="1" applyFill="1" applyBorder="1" applyAlignment="1">
      <alignment horizontal="center" vertical="center"/>
    </xf>
    <xf numFmtId="49" fontId="5" fillId="2" borderId="2" xfId="5" applyNumberFormat="1" applyFont="1" applyFill="1" applyBorder="1" applyAlignment="1">
      <alignment horizontal="center" vertical="center"/>
    </xf>
    <xf numFmtId="49" fontId="5" fillId="2" borderId="2" xfId="5" applyNumberFormat="1" applyFont="1" applyFill="1" applyBorder="1" applyAlignment="1">
      <alignment horizontal="center" vertical="center" wrapText="1"/>
    </xf>
    <xf numFmtId="49" fontId="5" fillId="2" borderId="3" xfId="5" applyNumberFormat="1" applyFont="1" applyFill="1" applyBorder="1" applyAlignment="1">
      <alignment horizontal="center" vertical="center"/>
    </xf>
    <xf numFmtId="49" fontId="3" fillId="0" borderId="0" xfId="3" applyNumberFormat="1" applyFont="1" applyAlignment="1">
      <alignment horizontal="left" vertical="top"/>
    </xf>
    <xf numFmtId="165" fontId="3" fillId="0" borderId="0" xfId="2" applyNumberFormat="1" applyFont="1" applyAlignment="1">
      <alignment horizontal="right" vertical="top"/>
    </xf>
    <xf numFmtId="0" fontId="6" fillId="0" borderId="0" xfId="3" applyFont="1" applyFill="1" applyAlignment="1">
      <alignment horizontal="justify" vertical="top"/>
    </xf>
    <xf numFmtId="165" fontId="7" fillId="0" borderId="0" xfId="1" applyNumberFormat="1" applyFont="1" applyFill="1" applyAlignment="1">
      <alignment vertical="top"/>
    </xf>
    <xf numFmtId="0" fontId="3" fillId="0" borderId="0" xfId="3" applyFont="1" applyFill="1" applyAlignment="1">
      <alignment horizontal="justify" vertical="top"/>
    </xf>
    <xf numFmtId="0" fontId="8" fillId="0" borderId="0" xfId="3" applyFont="1" applyFill="1" applyAlignment="1">
      <alignment horizontal="justify" vertical="top"/>
    </xf>
    <xf numFmtId="165" fontId="8" fillId="0" borderId="0" xfId="1" applyNumberFormat="1" applyFont="1" applyFill="1" applyAlignment="1">
      <alignment vertical="top"/>
    </xf>
    <xf numFmtId="0" fontId="3" fillId="0" borderId="0" xfId="3" applyFont="1" applyFill="1" applyAlignment="1">
      <alignment horizontal="center" vertical="top" wrapText="1"/>
    </xf>
    <xf numFmtId="4" fontId="3" fillId="0" borderId="0" xfId="3" applyNumberFormat="1" applyFont="1" applyFill="1" applyAlignment="1">
      <alignment horizontal="right" vertical="top"/>
    </xf>
    <xf numFmtId="165" fontId="3" fillId="0" borderId="0" xfId="2" applyNumberFormat="1" applyFont="1" applyFill="1" applyAlignment="1">
      <alignment horizontal="right" vertical="top"/>
    </xf>
    <xf numFmtId="0" fontId="3" fillId="0" borderId="0" xfId="3" applyFont="1" applyFill="1" applyAlignment="1">
      <alignment horizontal="center" vertical="top"/>
    </xf>
    <xf numFmtId="9" fontId="3" fillId="0" borderId="0" xfId="6" applyFont="1" applyFill="1" applyAlignment="1">
      <alignment horizontal="left" vertical="top" shrinkToFit="1"/>
    </xf>
    <xf numFmtId="0" fontId="4" fillId="3" borderId="0" xfId="3" applyFont="1" applyFill="1" applyAlignment="1">
      <alignment vertical="top"/>
    </xf>
    <xf numFmtId="0" fontId="4" fillId="3" borderId="0" xfId="3" applyFont="1" applyFill="1" applyAlignment="1">
      <alignment horizontal="center" vertical="top"/>
    </xf>
    <xf numFmtId="4" fontId="4" fillId="3" borderId="0" xfId="3" applyNumberFormat="1" applyFont="1" applyFill="1" applyAlignment="1">
      <alignment vertical="top"/>
    </xf>
    <xf numFmtId="4" fontId="3" fillId="0" borderId="0" xfId="3" applyNumberFormat="1" applyFont="1" applyFill="1" applyAlignment="1">
      <alignment horizontal="left" vertical="top" shrinkToFit="1"/>
    </xf>
    <xf numFmtId="4" fontId="3" fillId="0" borderId="0" xfId="3" applyNumberFormat="1" applyFont="1" applyFill="1" applyAlignment="1">
      <alignment vertical="top"/>
    </xf>
    <xf numFmtId="49" fontId="4" fillId="0" borderId="0" xfId="3" applyNumberFormat="1" applyFont="1" applyFill="1" applyAlignment="1">
      <alignment horizontal="left" vertical="top" shrinkToFit="1"/>
    </xf>
    <xf numFmtId="0" fontId="4" fillId="0" borderId="0" xfId="3" applyFont="1" applyFill="1" applyAlignment="1">
      <alignment horizontal="justify" vertical="top" shrinkToFit="1"/>
    </xf>
    <xf numFmtId="0" fontId="4" fillId="0" borderId="0" xfId="3" applyFont="1" applyFill="1" applyAlignment="1">
      <alignment horizontal="center" vertical="top" shrinkToFit="1"/>
    </xf>
    <xf numFmtId="164" fontId="4" fillId="0" borderId="0" xfId="3" applyNumberFormat="1" applyFont="1" applyFill="1" applyAlignment="1">
      <alignment horizontal="right" vertical="top" shrinkToFit="1"/>
    </xf>
    <xf numFmtId="165" fontId="4" fillId="0" borderId="0" xfId="2" applyNumberFormat="1" applyFont="1" applyFill="1" applyAlignment="1">
      <alignment horizontal="right" vertical="top" shrinkToFit="1"/>
    </xf>
    <xf numFmtId="165" fontId="4" fillId="0" borderId="0" xfId="2" applyNumberFormat="1" applyFont="1" applyAlignment="1">
      <alignment horizontal="right" vertical="top" shrinkToFit="1"/>
    </xf>
    <xf numFmtId="0" fontId="10" fillId="0" borderId="0" xfId="3" applyFont="1" applyAlignment="1">
      <alignment horizontal="center" vertical="top" wrapText="1"/>
    </xf>
    <xf numFmtId="165" fontId="10" fillId="0" borderId="0" xfId="2" applyNumberFormat="1" applyFont="1" applyAlignment="1">
      <alignment horizontal="right" vertical="top"/>
    </xf>
    <xf numFmtId="4" fontId="10" fillId="0" borderId="0" xfId="3" applyNumberFormat="1" applyFont="1" applyAlignment="1">
      <alignment horizontal="center" vertical="top"/>
    </xf>
    <xf numFmtId="49" fontId="10" fillId="0" borderId="0" xfId="3" applyNumberFormat="1" applyFont="1" applyAlignment="1">
      <alignment horizontal="left" vertical="top"/>
    </xf>
    <xf numFmtId="0" fontId="10" fillId="0" borderId="0" xfId="3" applyFont="1" applyAlignment="1">
      <alignment horizontal="justify" vertical="top"/>
    </xf>
    <xf numFmtId="4" fontId="10" fillId="0" borderId="0" xfId="3" applyNumberFormat="1" applyFont="1" applyAlignment="1">
      <alignment horizontal="right" vertical="top"/>
    </xf>
    <xf numFmtId="165" fontId="10" fillId="0" borderId="0" xfId="1" applyNumberFormat="1" applyFont="1" applyAlignment="1">
      <alignment horizontal="right" vertical="top"/>
    </xf>
    <xf numFmtId="0" fontId="5" fillId="2" borderId="0" xfId="4" applyFont="1" applyFill="1" applyBorder="1" applyAlignment="1">
      <alignment horizontal="justify" vertical="top"/>
    </xf>
    <xf numFmtId="166" fontId="5" fillId="2" borderId="0" xfId="4" applyNumberFormat="1" applyFont="1" applyFill="1" applyAlignment="1">
      <alignment vertical="top"/>
    </xf>
    <xf numFmtId="44" fontId="11" fillId="0" borderId="0" xfId="1" applyFont="1" applyAlignment="1">
      <alignment vertical="top"/>
    </xf>
    <xf numFmtId="0" fontId="11" fillId="0" borderId="0" xfId="4" applyFont="1" applyAlignment="1">
      <alignment vertical="top"/>
    </xf>
    <xf numFmtId="165" fontId="3" fillId="0" borderId="0" xfId="3" applyNumberFormat="1" applyFont="1" applyFill="1" applyAlignment="1">
      <alignment vertical="top"/>
    </xf>
    <xf numFmtId="44" fontId="3" fillId="0" borderId="0" xfId="3" applyNumberFormat="1" applyFont="1" applyFill="1" applyAlignment="1">
      <alignment vertical="top"/>
    </xf>
    <xf numFmtId="44" fontId="11" fillId="0" borderId="0" xfId="4" applyNumberFormat="1" applyFont="1" applyAlignment="1">
      <alignment vertical="top"/>
    </xf>
    <xf numFmtId="0" fontId="12" fillId="0" borderId="4" xfId="3" applyFont="1" applyBorder="1" applyAlignment="1">
      <alignment horizontal="justify" vertical="top"/>
    </xf>
    <xf numFmtId="0" fontId="4" fillId="0" borderId="5" xfId="3" applyFont="1" applyBorder="1" applyAlignment="1">
      <alignment vertical="top"/>
    </xf>
    <xf numFmtId="0" fontId="12" fillId="0" borderId="6" xfId="3" applyFont="1" applyBorder="1" applyAlignment="1">
      <alignment horizontal="justify" vertical="top"/>
    </xf>
    <xf numFmtId="0" fontId="4" fillId="0" borderId="7" xfId="3" applyFont="1" applyBorder="1" applyAlignment="1">
      <alignment vertical="top"/>
    </xf>
    <xf numFmtId="0" fontId="12" fillId="0" borderId="8" xfId="3" applyFont="1" applyBorder="1" applyAlignment="1">
      <alignment horizontal="justify" vertical="top"/>
    </xf>
    <xf numFmtId="0" fontId="4" fillId="0" borderId="9" xfId="3" applyFont="1" applyFill="1" applyBorder="1" applyAlignment="1">
      <alignment horizontal="left" vertical="top"/>
    </xf>
    <xf numFmtId="14" fontId="3" fillId="0" borderId="5" xfId="3" applyNumberFormat="1" applyFont="1" applyBorder="1" applyAlignment="1">
      <alignment horizontal="left" vertical="top"/>
    </xf>
    <xf numFmtId="14" fontId="3" fillId="0" borderId="7" xfId="3" applyNumberFormat="1" applyFont="1" applyBorder="1" applyAlignment="1">
      <alignment horizontal="left" vertical="top"/>
    </xf>
    <xf numFmtId="0" fontId="4" fillId="0" borderId="10" xfId="3" applyNumberFormat="1" applyFont="1" applyBorder="1" applyAlignment="1">
      <alignment vertical="top"/>
    </xf>
    <xf numFmtId="0" fontId="3" fillId="0" borderId="7" xfId="3" applyNumberFormat="1" applyFont="1" applyBorder="1" applyAlignment="1">
      <alignment horizontal="left" vertical="top"/>
    </xf>
    <xf numFmtId="14" fontId="3" fillId="0" borderId="11" xfId="3" applyNumberFormat="1" applyFont="1" applyBorder="1" applyAlignment="1">
      <alignment horizontal="left" vertical="top"/>
    </xf>
    <xf numFmtId="0" fontId="4" fillId="0" borderId="11" xfId="3" applyFont="1" applyBorder="1" applyAlignment="1">
      <alignment vertical="top"/>
    </xf>
    <xf numFmtId="0" fontId="4" fillId="0" borderId="4" xfId="3" applyFont="1" applyFill="1" applyBorder="1" applyAlignment="1">
      <alignment horizontal="left" vertical="top"/>
    </xf>
    <xf numFmtId="0" fontId="4" fillId="0" borderId="4" xfId="3" applyFont="1" applyBorder="1" applyAlignment="1">
      <alignment horizontal="center" vertical="top"/>
    </xf>
    <xf numFmtId="0" fontId="13" fillId="0" borderId="0" xfId="3" applyFont="1" applyFill="1" applyAlignment="1">
      <alignment vertical="top"/>
    </xf>
    <xf numFmtId="49" fontId="3" fillId="0" borderId="0" xfId="3" applyNumberFormat="1" applyFont="1" applyFill="1" applyAlignment="1">
      <alignment horizontal="left" vertical="top"/>
    </xf>
    <xf numFmtId="49" fontId="5" fillId="0" borderId="0" xfId="5" applyNumberFormat="1" applyFont="1" applyFill="1" applyBorder="1" applyAlignment="1">
      <alignment horizontal="center" vertical="center"/>
    </xf>
    <xf numFmtId="49" fontId="5" fillId="0" borderId="0" xfId="5" applyNumberFormat="1" applyFont="1" applyFill="1" applyBorder="1" applyAlignment="1">
      <alignment horizontal="center" vertical="center" wrapText="1"/>
    </xf>
    <xf numFmtId="0" fontId="4" fillId="0" borderId="0" xfId="3" applyFont="1" applyFill="1" applyAlignment="1">
      <alignment horizontal="justify" vertical="top"/>
    </xf>
    <xf numFmtId="4" fontId="4" fillId="0" borderId="0" xfId="3" applyNumberFormat="1" applyFont="1" applyFill="1" applyAlignment="1">
      <alignment horizontal="center" vertical="top"/>
    </xf>
    <xf numFmtId="4" fontId="4" fillId="0" borderId="0" xfId="3" applyNumberFormat="1" applyFont="1" applyFill="1" applyAlignment="1">
      <alignment horizontal="center" vertical="top" wrapText="1"/>
    </xf>
    <xf numFmtId="165" fontId="3" fillId="0" borderId="0" xfId="2" applyNumberFormat="1" applyFont="1" applyFill="1" applyAlignment="1">
      <alignment vertical="top"/>
    </xf>
    <xf numFmtId="49" fontId="9" fillId="3" borderId="0" xfId="3" applyNumberFormat="1" applyFont="1" applyFill="1" applyAlignment="1">
      <alignment horizontal="left" vertical="top"/>
    </xf>
    <xf numFmtId="0" fontId="9" fillId="3" borderId="0" xfId="3" applyFont="1" applyFill="1" applyAlignment="1">
      <alignment horizontal="justify" vertical="top"/>
    </xf>
    <xf numFmtId="0" fontId="10" fillId="3" borderId="0" xfId="3" applyFont="1" applyFill="1" applyAlignment="1">
      <alignment horizontal="center" vertical="top" wrapText="1"/>
    </xf>
    <xf numFmtId="164" fontId="10" fillId="3" borderId="0" xfId="3" applyNumberFormat="1" applyFont="1" applyFill="1" applyAlignment="1">
      <alignment horizontal="right" vertical="top"/>
    </xf>
    <xf numFmtId="165" fontId="10" fillId="3" borderId="0" xfId="2" applyNumberFormat="1" applyFont="1" applyFill="1" applyAlignment="1">
      <alignment horizontal="right" vertical="top"/>
    </xf>
    <xf numFmtId="4" fontId="10" fillId="3" borderId="0" xfId="3" applyNumberFormat="1" applyFont="1" applyFill="1" applyAlignment="1">
      <alignment horizontal="center" vertical="top"/>
    </xf>
    <xf numFmtId="165" fontId="9" fillId="3" borderId="0" xfId="3" applyNumberFormat="1" applyFont="1" applyFill="1" applyAlignment="1">
      <alignment vertical="top"/>
    </xf>
    <xf numFmtId="0" fontId="0" fillId="0" borderId="0" xfId="0" applyAlignment="1">
      <alignment horizontal="justify" vertical="top" wrapText="1"/>
    </xf>
    <xf numFmtId="49" fontId="14" fillId="0" borderId="0" xfId="3" applyNumberFormat="1" applyFont="1" applyAlignment="1">
      <alignment horizontal="left" vertical="top"/>
    </xf>
    <xf numFmtId="0" fontId="14" fillId="0" borderId="0" xfId="3" applyFont="1" applyAlignment="1">
      <alignment horizontal="justify" vertical="top"/>
    </xf>
    <xf numFmtId="0" fontId="14" fillId="0" borderId="0" xfId="3" applyFont="1" applyAlignment="1">
      <alignment horizontal="center" vertical="top" wrapText="1"/>
    </xf>
    <xf numFmtId="4" fontId="14" fillId="0" borderId="0" xfId="3" applyNumberFormat="1" applyFont="1" applyAlignment="1">
      <alignment horizontal="right" vertical="top"/>
    </xf>
    <xf numFmtId="165" fontId="14" fillId="0" borderId="0" xfId="2" applyNumberFormat="1" applyFont="1" applyAlignment="1">
      <alignment horizontal="right" vertical="top"/>
    </xf>
    <xf numFmtId="4" fontId="14" fillId="0" borderId="0" xfId="3" applyNumberFormat="1" applyFont="1" applyAlignment="1">
      <alignment horizontal="center" vertical="top"/>
    </xf>
    <xf numFmtId="165" fontId="14" fillId="0" borderId="0" xfId="1" applyNumberFormat="1" applyFont="1" applyAlignment="1">
      <alignment horizontal="right" vertical="top"/>
    </xf>
    <xf numFmtId="0" fontId="5" fillId="2" borderId="0" xfId="4" applyNumberFormat="1" applyFont="1" applyFill="1" applyBorder="1" applyAlignment="1">
      <alignment horizontal="center" vertical="top"/>
    </xf>
    <xf numFmtId="0" fontId="5" fillId="2" borderId="0" xfId="4" applyNumberFormat="1" applyFont="1" applyFill="1" applyAlignment="1">
      <alignment horizontal="center" vertical="top"/>
    </xf>
    <xf numFmtId="0" fontId="3" fillId="0" borderId="6" xfId="3" applyNumberFormat="1" applyFont="1" applyBorder="1" applyAlignment="1">
      <alignment horizontal="left" vertical="top"/>
    </xf>
    <xf numFmtId="0" fontId="3" fillId="0" borderId="8" xfId="3" applyNumberFormat="1" applyFont="1" applyBorder="1" applyAlignment="1">
      <alignment horizontal="left" vertical="top"/>
    </xf>
    <xf numFmtId="0" fontId="3" fillId="0" borderId="10" xfId="3" applyFont="1" applyBorder="1" applyAlignment="1">
      <alignment horizontal="center" vertical="top"/>
    </xf>
    <xf numFmtId="0" fontId="3" fillId="0" borderId="0" xfId="3" applyFont="1" applyBorder="1" applyAlignment="1">
      <alignment horizontal="center" vertical="top"/>
    </xf>
    <xf numFmtId="0" fontId="3" fillId="0" borderId="7" xfId="3" applyFont="1" applyBorder="1" applyAlignment="1">
      <alignment horizontal="center" vertical="top"/>
    </xf>
    <xf numFmtId="0" fontId="3" fillId="0" borderId="13" xfId="3" applyFont="1" applyBorder="1" applyAlignment="1">
      <alignment horizontal="center" vertical="top"/>
    </xf>
    <xf numFmtId="0" fontId="3" fillId="0" borderId="14" xfId="3" applyFont="1" applyBorder="1" applyAlignment="1">
      <alignment horizontal="center" vertical="top"/>
    </xf>
    <xf numFmtId="0" fontId="3" fillId="0" borderId="11" xfId="3" applyFont="1" applyBorder="1" applyAlignment="1">
      <alignment horizontal="center" vertical="top"/>
    </xf>
    <xf numFmtId="14" fontId="4" fillId="0" borderId="9" xfId="3" applyNumberFormat="1" applyFont="1" applyBorder="1" applyAlignment="1">
      <alignment horizontal="right" vertical="top"/>
    </xf>
    <xf numFmtId="14" fontId="4" fillId="0" borderId="12" xfId="3" applyNumberFormat="1" applyFont="1" applyBorder="1" applyAlignment="1">
      <alignment horizontal="right" vertical="top"/>
    </xf>
    <xf numFmtId="0" fontId="3" fillId="0" borderId="6" xfId="3" applyNumberFormat="1" applyFont="1" applyBorder="1" applyAlignment="1">
      <alignment horizontal="justify" vertical="top"/>
    </xf>
    <xf numFmtId="0" fontId="3" fillId="0" borderId="8" xfId="3" applyNumberFormat="1" applyFont="1" applyBorder="1" applyAlignment="1">
      <alignment horizontal="justify" vertical="top"/>
    </xf>
    <xf numFmtId="14" fontId="4" fillId="0" borderId="10" xfId="3" applyNumberFormat="1" applyFont="1" applyBorder="1" applyAlignment="1">
      <alignment horizontal="right" vertical="top"/>
    </xf>
    <xf numFmtId="14" fontId="4" fillId="0" borderId="0" xfId="3" applyNumberFormat="1" applyFont="1" applyBorder="1" applyAlignment="1">
      <alignment horizontal="right" vertical="top"/>
    </xf>
    <xf numFmtId="14" fontId="4" fillId="0" borderId="0" xfId="3" applyNumberFormat="1" applyFont="1" applyBorder="1" applyAlignment="1">
      <alignment horizontal="right" vertical="center"/>
    </xf>
    <xf numFmtId="14" fontId="4" fillId="0" borderId="13" xfId="3" applyNumberFormat="1" applyFont="1" applyBorder="1" applyAlignment="1">
      <alignment horizontal="right" vertical="top"/>
    </xf>
    <xf numFmtId="14" fontId="4" fillId="0" borderId="14" xfId="3" applyNumberFormat="1" applyFont="1" applyBorder="1" applyAlignment="1">
      <alignment horizontal="right" vertical="top"/>
    </xf>
    <xf numFmtId="0" fontId="4" fillId="0" borderId="6" xfId="3" applyFont="1" applyBorder="1" applyAlignment="1">
      <alignment horizontal="center" vertical="top"/>
    </xf>
    <xf numFmtId="0" fontId="4" fillId="0" borderId="8" xfId="3" applyFont="1" applyBorder="1" applyAlignment="1">
      <alignment horizontal="center" vertical="top"/>
    </xf>
    <xf numFmtId="0" fontId="5" fillId="2" borderId="1" xfId="3" applyFont="1" applyFill="1" applyBorder="1" applyAlignment="1">
      <alignment horizontal="center" vertical="top"/>
    </xf>
    <xf numFmtId="0" fontId="5" fillId="2" borderId="2" xfId="3" applyFont="1" applyFill="1" applyBorder="1" applyAlignment="1">
      <alignment horizontal="center" vertical="top"/>
    </xf>
    <xf numFmtId="0" fontId="5" fillId="2" borderId="3" xfId="3" applyFont="1" applyFill="1" applyBorder="1" applyAlignment="1">
      <alignment horizontal="center" vertical="top"/>
    </xf>
    <xf numFmtId="0" fontId="3" fillId="0" borderId="4" xfId="3" applyFont="1" applyBorder="1" applyAlignment="1">
      <alignment horizontal="center" vertical="top"/>
    </xf>
    <xf numFmtId="0" fontId="3" fillId="0" borderId="6" xfId="3" applyFont="1" applyBorder="1" applyAlignment="1">
      <alignment horizontal="center" vertical="top"/>
    </xf>
    <xf numFmtId="0" fontId="3" fillId="0" borderId="8" xfId="3" applyFont="1" applyBorder="1" applyAlignment="1">
      <alignment horizontal="center" vertical="top"/>
    </xf>
    <xf numFmtId="0" fontId="4" fillId="0" borderId="9" xfId="3" applyFont="1" applyBorder="1" applyAlignment="1">
      <alignment horizontal="center" vertical="top"/>
    </xf>
    <xf numFmtId="0" fontId="4" fillId="0" borderId="12" xfId="3" applyFont="1" applyBorder="1" applyAlignment="1">
      <alignment horizontal="center" vertical="top"/>
    </xf>
    <xf numFmtId="0" fontId="4" fillId="0" borderId="5" xfId="3" applyFont="1" applyBorder="1" applyAlignment="1">
      <alignment horizontal="center" vertical="top"/>
    </xf>
    <xf numFmtId="0" fontId="4" fillId="0" borderId="6" xfId="3" applyFont="1" applyBorder="1" applyAlignment="1">
      <alignment horizontal="justify" vertical="top"/>
    </xf>
  </cellXfs>
  <cellStyles count="7">
    <cellStyle name="Moneda" xfId="1" builtinId="4"/>
    <cellStyle name="Moneda 2" xfId="2"/>
    <cellStyle name="Normal" xfId="0" builtinId="0"/>
    <cellStyle name="Normal 2" xfId="3"/>
    <cellStyle name="Normal 2 2" xfId="4"/>
    <cellStyle name="Normal 3"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3</xdr:row>
      <xdr:rowOff>66675</xdr:rowOff>
    </xdr:from>
    <xdr:to>
      <xdr:col>1</xdr:col>
      <xdr:colOff>1400175</xdr:colOff>
      <xdr:row>7</xdr:row>
      <xdr:rowOff>180975</xdr:rowOff>
    </xdr:to>
    <xdr:pic>
      <xdr:nvPicPr>
        <xdr:cNvPr id="1049"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714375"/>
          <a:ext cx="1104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5</xdr:row>
      <xdr:rowOff>0</xdr:rowOff>
    </xdr:from>
    <xdr:to>
      <xdr:col>7</xdr:col>
      <xdr:colOff>1447800</xdr:colOff>
      <xdr:row>5</xdr:row>
      <xdr:rowOff>228600</xdr:rowOff>
    </xdr:to>
    <xdr:pic>
      <xdr:nvPicPr>
        <xdr:cNvPr id="1050" name="Imagen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68050" y="1047750"/>
          <a:ext cx="1447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2"/>
  <sheetViews>
    <sheetView showGridLines="0" showZeros="0" tabSelected="1" view="pageBreakPreview" topLeftCell="A269" zoomScale="70" zoomScaleNormal="70" zoomScaleSheetLayoutView="70" workbookViewId="0">
      <selection activeCell="G24" sqref="G24"/>
    </sheetView>
  </sheetViews>
  <sheetFormatPr baseColWidth="10" defaultColWidth="9.140625" defaultRowHeight="12.75" x14ac:dyDescent="0.25"/>
  <cols>
    <col min="1" max="1" width="4.85546875" style="1" customWidth="1"/>
    <col min="2" max="2" width="23.42578125" style="1" customWidth="1"/>
    <col min="3" max="3" width="74.42578125" style="1" customWidth="1"/>
    <col min="4" max="4" width="13.140625" style="1" customWidth="1"/>
    <col min="5" max="5" width="11" style="1" customWidth="1"/>
    <col min="6" max="6" width="14.42578125" style="1" customWidth="1"/>
    <col min="7" max="7" width="25.85546875" style="1" customWidth="1"/>
    <col min="8" max="8" width="22.42578125" style="1" customWidth="1"/>
    <col min="9" max="9" width="24.85546875" style="1" bestFit="1" customWidth="1"/>
    <col min="10" max="10" width="13.85546875" style="1" bestFit="1" customWidth="1"/>
    <col min="11" max="16384" width="9.140625" style="1"/>
  </cols>
  <sheetData>
    <row r="1" spans="2:8" ht="13.5" thickBot="1" x14ac:dyDescent="0.3"/>
    <row r="2" spans="2:8" ht="18.75" x14ac:dyDescent="0.25">
      <c r="B2" s="106"/>
      <c r="C2" s="45" t="s">
        <v>348</v>
      </c>
      <c r="D2" s="109" t="s">
        <v>349</v>
      </c>
      <c r="E2" s="110"/>
      <c r="F2" s="110"/>
      <c r="G2" s="111"/>
      <c r="H2" s="46"/>
    </row>
    <row r="3" spans="2:8" ht="18.75" x14ac:dyDescent="0.25">
      <c r="B3" s="107"/>
      <c r="C3" s="47" t="s">
        <v>350</v>
      </c>
      <c r="D3" s="86" t="s">
        <v>362</v>
      </c>
      <c r="E3" s="87"/>
      <c r="F3" s="87"/>
      <c r="G3" s="88"/>
      <c r="H3" s="48"/>
    </row>
    <row r="4" spans="2:8" x14ac:dyDescent="0.25">
      <c r="B4" s="107"/>
      <c r="C4" s="112" t="s">
        <v>366</v>
      </c>
      <c r="D4" s="86"/>
      <c r="E4" s="87"/>
      <c r="F4" s="87"/>
      <c r="G4" s="88"/>
      <c r="H4" s="48"/>
    </row>
    <row r="5" spans="2:8" ht="18.75" customHeight="1" x14ac:dyDescent="0.25">
      <c r="B5" s="107"/>
      <c r="C5" s="112"/>
      <c r="D5" s="86"/>
      <c r="E5" s="87"/>
      <c r="F5" s="87"/>
      <c r="G5" s="88"/>
      <c r="H5" s="48"/>
    </row>
    <row r="6" spans="2:8" ht="19.5" thickBot="1" x14ac:dyDescent="0.3">
      <c r="B6" s="107"/>
      <c r="C6" s="49"/>
      <c r="D6" s="89"/>
      <c r="E6" s="90"/>
      <c r="F6" s="90"/>
      <c r="G6" s="91"/>
      <c r="H6" s="48"/>
    </row>
    <row r="7" spans="2:8" ht="13.5" customHeight="1" x14ac:dyDescent="0.25">
      <c r="B7" s="107"/>
      <c r="C7" s="50" t="s">
        <v>351</v>
      </c>
      <c r="D7" s="92" t="s">
        <v>352</v>
      </c>
      <c r="E7" s="93"/>
      <c r="F7" s="93"/>
      <c r="G7" s="51"/>
      <c r="H7" s="48"/>
    </row>
    <row r="8" spans="2:8" ht="19.5" customHeight="1" x14ac:dyDescent="0.25">
      <c r="B8" s="107"/>
      <c r="C8" s="94" t="s">
        <v>360</v>
      </c>
      <c r="D8" s="96" t="s">
        <v>353</v>
      </c>
      <c r="E8" s="97"/>
      <c r="F8" s="97"/>
      <c r="G8" s="52"/>
      <c r="H8" s="48"/>
    </row>
    <row r="9" spans="2:8" ht="24.75" customHeight="1" x14ac:dyDescent="0.25">
      <c r="B9" s="107"/>
      <c r="C9" s="94"/>
      <c r="D9" s="53"/>
      <c r="E9" s="98" t="s">
        <v>354</v>
      </c>
      <c r="F9" s="98"/>
      <c r="G9" s="54"/>
      <c r="H9" s="48"/>
    </row>
    <row r="10" spans="2:8" ht="18.75" customHeight="1" thickBot="1" x14ac:dyDescent="0.3">
      <c r="B10" s="107"/>
      <c r="C10" s="95"/>
      <c r="D10" s="99" t="s">
        <v>355</v>
      </c>
      <c r="E10" s="100"/>
      <c r="F10" s="100"/>
      <c r="G10" s="55"/>
      <c r="H10" s="56"/>
    </row>
    <row r="11" spans="2:8" x14ac:dyDescent="0.25">
      <c r="B11" s="107"/>
      <c r="C11" s="57" t="s">
        <v>356</v>
      </c>
      <c r="D11" s="109" t="s">
        <v>357</v>
      </c>
      <c r="E11" s="110"/>
      <c r="F11" s="110"/>
      <c r="G11" s="111"/>
      <c r="H11" s="58" t="s">
        <v>358</v>
      </c>
    </row>
    <row r="12" spans="2:8" x14ac:dyDescent="0.25">
      <c r="B12" s="107"/>
      <c r="C12" s="84"/>
      <c r="D12" s="86">
        <v>0</v>
      </c>
      <c r="E12" s="87"/>
      <c r="F12" s="87"/>
      <c r="G12" s="88"/>
      <c r="H12" s="101"/>
    </row>
    <row r="13" spans="2:8" ht="13.5" thickBot="1" x14ac:dyDescent="0.3">
      <c r="B13" s="108"/>
      <c r="C13" s="85"/>
      <c r="D13" s="89"/>
      <c r="E13" s="90"/>
      <c r="F13" s="90"/>
      <c r="G13" s="91"/>
      <c r="H13" s="102"/>
    </row>
    <row r="14" spans="2:8" ht="13.5" thickBot="1" x14ac:dyDescent="0.3"/>
    <row r="15" spans="2:8" ht="13.5" thickBot="1" x14ac:dyDescent="0.3">
      <c r="B15" s="103" t="s">
        <v>359</v>
      </c>
      <c r="C15" s="104"/>
      <c r="D15" s="104"/>
      <c r="E15" s="104"/>
      <c r="F15" s="104"/>
      <c r="G15" s="104"/>
      <c r="H15" s="105"/>
    </row>
    <row r="16" spans="2:8" s="3" customFormat="1" ht="12.75" customHeight="1" thickBot="1" x14ac:dyDescent="0.3">
      <c r="B16" s="2"/>
      <c r="C16" s="2"/>
      <c r="D16" s="2"/>
      <c r="E16" s="2"/>
      <c r="F16" s="2"/>
      <c r="G16" s="2"/>
      <c r="H16" s="2"/>
    </row>
    <row r="17" spans="2:8" ht="25.5" customHeight="1" thickBot="1" x14ac:dyDescent="0.3">
      <c r="B17" s="4" t="s">
        <v>0</v>
      </c>
      <c r="C17" s="5" t="s">
        <v>1</v>
      </c>
      <c r="D17" s="5" t="s">
        <v>2</v>
      </c>
      <c r="E17" s="5" t="s">
        <v>3</v>
      </c>
      <c r="F17" s="6" t="s">
        <v>4</v>
      </c>
      <c r="G17" s="6" t="s">
        <v>5</v>
      </c>
      <c r="H17" s="7" t="s">
        <v>6</v>
      </c>
    </row>
    <row r="18" spans="2:8" s="3" customFormat="1" ht="76.5" customHeight="1" x14ac:dyDescent="0.25">
      <c r="B18" s="61"/>
      <c r="C18" s="63" t="str">
        <f>+C8</f>
        <v>Rehabilitación del Centro de Salud Santa Margarita, CLUES JCSSA007322, en el municipio de Zapopan, Jalisco; rehabilitación del Centro de Salud Constitución, CLUES JCSSA007334, en el minicipio de Zapopan, Jalisco y rehalitación del Centro de Salud Benito Juárez, CLUES JCSSA007206, en el municipio de Zapopan, Jalisco.</v>
      </c>
      <c r="D18" s="61"/>
      <c r="E18" s="61"/>
      <c r="F18" s="62"/>
      <c r="G18" s="62"/>
      <c r="H18" s="61"/>
    </row>
    <row r="19" spans="2:8" s="59" customFormat="1" ht="36" customHeight="1" x14ac:dyDescent="0.25">
      <c r="B19" s="67" t="s">
        <v>7</v>
      </c>
      <c r="C19" s="68" t="s">
        <v>363</v>
      </c>
      <c r="D19" s="69"/>
      <c r="E19" s="70"/>
      <c r="F19" s="71"/>
      <c r="G19" s="72"/>
      <c r="H19" s="73">
        <f>+H20+H31+H36+H43+H50+H58+H70+H86+H97</f>
        <v>0</v>
      </c>
    </row>
    <row r="20" spans="2:8" s="59" customFormat="1" x14ac:dyDescent="0.25">
      <c r="B20" s="10" t="s">
        <v>8</v>
      </c>
      <c r="C20" s="10" t="s">
        <v>9</v>
      </c>
      <c r="D20" s="15"/>
      <c r="E20" s="16"/>
      <c r="F20" s="17"/>
      <c r="G20" s="64"/>
      <c r="H20" s="11">
        <f>H21+H23</f>
        <v>0</v>
      </c>
    </row>
    <row r="21" spans="2:8" s="59" customFormat="1" x14ac:dyDescent="0.25">
      <c r="B21" s="13" t="s">
        <v>367</v>
      </c>
      <c r="C21" s="13" t="s">
        <v>155</v>
      </c>
      <c r="D21" s="15"/>
      <c r="E21" s="16"/>
      <c r="F21" s="17"/>
      <c r="G21" s="64"/>
      <c r="H21" s="14">
        <f>SUM(H22:H22)</f>
        <v>0</v>
      </c>
    </row>
    <row r="22" spans="2:8" s="59" customFormat="1" ht="45" x14ac:dyDescent="0.25">
      <c r="B22" s="60" t="s">
        <v>10</v>
      </c>
      <c r="C22" s="74" t="s">
        <v>11</v>
      </c>
      <c r="D22" s="15" t="s">
        <v>12</v>
      </c>
      <c r="E22" s="16">
        <v>4</v>
      </c>
      <c r="F22" s="17"/>
      <c r="G22" s="64"/>
      <c r="H22" s="66">
        <f>+ROUND(E22*F22,2)</f>
        <v>0</v>
      </c>
    </row>
    <row r="23" spans="2:8" s="59" customFormat="1" x14ac:dyDescent="0.25">
      <c r="B23" s="13" t="s">
        <v>368</v>
      </c>
      <c r="C23" s="13" t="s">
        <v>159</v>
      </c>
      <c r="D23" s="15"/>
      <c r="E23" s="16"/>
      <c r="F23" s="17"/>
      <c r="G23" s="64"/>
      <c r="H23" s="14">
        <f>SUM(H24:H30)</f>
        <v>0</v>
      </c>
    </row>
    <row r="24" spans="2:8" s="59" customFormat="1" ht="45" x14ac:dyDescent="0.25">
      <c r="B24" s="60" t="s">
        <v>13</v>
      </c>
      <c r="C24" s="74" t="s">
        <v>16</v>
      </c>
      <c r="D24" s="15" t="s">
        <v>17</v>
      </c>
      <c r="E24" s="16">
        <v>45</v>
      </c>
      <c r="F24" s="17"/>
      <c r="G24" s="64"/>
      <c r="H24" s="66">
        <f t="shared" ref="H24:H30" si="0">+ROUND(E24*F24,2)</f>
        <v>0</v>
      </c>
    </row>
    <row r="25" spans="2:8" s="59" customFormat="1" ht="153" customHeight="1" x14ac:dyDescent="0.25">
      <c r="B25" s="60" t="s">
        <v>15</v>
      </c>
      <c r="C25" s="74" t="s">
        <v>22</v>
      </c>
      <c r="D25" s="15" t="s">
        <v>20</v>
      </c>
      <c r="E25" s="16">
        <v>1</v>
      </c>
      <c r="F25" s="17"/>
      <c r="G25" s="64"/>
      <c r="H25" s="66">
        <f t="shared" si="0"/>
        <v>0</v>
      </c>
    </row>
    <row r="26" spans="2:8" s="59" customFormat="1" ht="219.75" customHeight="1" x14ac:dyDescent="0.25">
      <c r="B26" s="60" t="s">
        <v>18</v>
      </c>
      <c r="C26" s="74" t="s">
        <v>24</v>
      </c>
      <c r="D26" s="15" t="s">
        <v>12</v>
      </c>
      <c r="E26" s="16">
        <v>370</v>
      </c>
      <c r="F26" s="17"/>
      <c r="G26" s="64"/>
      <c r="H26" s="66">
        <f t="shared" si="0"/>
        <v>0</v>
      </c>
    </row>
    <row r="27" spans="2:8" s="59" customFormat="1" ht="50.25" customHeight="1" x14ac:dyDescent="0.25">
      <c r="B27" s="60" t="s">
        <v>21</v>
      </c>
      <c r="C27" s="74" t="s">
        <v>26</v>
      </c>
      <c r="D27" s="15" t="s">
        <v>12</v>
      </c>
      <c r="E27" s="16">
        <v>5</v>
      </c>
      <c r="F27" s="17"/>
      <c r="G27" s="64"/>
      <c r="H27" s="66">
        <f t="shared" si="0"/>
        <v>0</v>
      </c>
    </row>
    <row r="28" spans="2:8" s="59" customFormat="1" ht="37.5" customHeight="1" x14ac:dyDescent="0.25">
      <c r="B28" s="60" t="s">
        <v>23</v>
      </c>
      <c r="C28" s="74" t="s">
        <v>28</v>
      </c>
      <c r="D28" s="15" t="s">
        <v>17</v>
      </c>
      <c r="E28" s="16">
        <v>60</v>
      </c>
      <c r="F28" s="17"/>
      <c r="G28" s="64"/>
      <c r="H28" s="66">
        <f t="shared" si="0"/>
        <v>0</v>
      </c>
    </row>
    <row r="29" spans="2:8" s="59" customFormat="1" ht="49.5" customHeight="1" x14ac:dyDescent="0.25">
      <c r="B29" s="60" t="s">
        <v>25</v>
      </c>
      <c r="C29" s="74" t="s">
        <v>329</v>
      </c>
      <c r="D29" s="15" t="s">
        <v>20</v>
      </c>
      <c r="E29" s="16">
        <v>70</v>
      </c>
      <c r="F29" s="17"/>
      <c r="G29" s="64"/>
      <c r="H29" s="66">
        <f t="shared" si="0"/>
        <v>0</v>
      </c>
    </row>
    <row r="30" spans="2:8" s="59" customFormat="1" ht="67.5" customHeight="1" x14ac:dyDescent="0.25">
      <c r="B30" s="60" t="s">
        <v>27</v>
      </c>
      <c r="C30" s="74" t="s">
        <v>34</v>
      </c>
      <c r="D30" s="15" t="s">
        <v>20</v>
      </c>
      <c r="E30" s="16">
        <v>20</v>
      </c>
      <c r="F30" s="17"/>
      <c r="G30" s="64"/>
      <c r="H30" s="66">
        <f t="shared" si="0"/>
        <v>0</v>
      </c>
    </row>
    <row r="31" spans="2:8" s="59" customFormat="1" x14ac:dyDescent="0.25">
      <c r="B31" s="10" t="s">
        <v>35</v>
      </c>
      <c r="C31" s="10" t="s">
        <v>36</v>
      </c>
      <c r="D31" s="15"/>
      <c r="E31" s="16"/>
      <c r="F31" s="17"/>
      <c r="G31" s="64"/>
      <c r="H31" s="11">
        <f>SUM(H32:H35)</f>
        <v>0</v>
      </c>
    </row>
    <row r="32" spans="2:8" s="59" customFormat="1" ht="75" x14ac:dyDescent="0.25">
      <c r="B32" s="60" t="s">
        <v>29</v>
      </c>
      <c r="C32" s="74" t="s">
        <v>38</v>
      </c>
      <c r="D32" s="15" t="s">
        <v>12</v>
      </c>
      <c r="E32" s="16">
        <v>2100</v>
      </c>
      <c r="F32" s="17"/>
      <c r="G32" s="64"/>
      <c r="H32" s="66">
        <f>+ROUND(E32*F32,2)</f>
        <v>0</v>
      </c>
    </row>
    <row r="33" spans="2:8" s="59" customFormat="1" ht="60" x14ac:dyDescent="0.25">
      <c r="B33" s="60" t="s">
        <v>31</v>
      </c>
      <c r="C33" s="74" t="s">
        <v>330</v>
      </c>
      <c r="D33" s="15" t="s">
        <v>12</v>
      </c>
      <c r="E33" s="16">
        <v>1220</v>
      </c>
      <c r="F33" s="17"/>
      <c r="G33" s="64"/>
      <c r="H33" s="66">
        <f>+ROUND(E33*F33,2)</f>
        <v>0</v>
      </c>
    </row>
    <row r="34" spans="2:8" s="59" customFormat="1" ht="75" x14ac:dyDescent="0.25">
      <c r="B34" s="60" t="s">
        <v>33</v>
      </c>
      <c r="C34" s="74" t="s">
        <v>42</v>
      </c>
      <c r="D34" s="15" t="s">
        <v>12</v>
      </c>
      <c r="E34" s="16">
        <v>50</v>
      </c>
      <c r="F34" s="17"/>
      <c r="G34" s="64"/>
      <c r="H34" s="66">
        <f>+ROUND(E34*F34,2)</f>
        <v>0</v>
      </c>
    </row>
    <row r="35" spans="2:8" s="59" customFormat="1" ht="75" x14ac:dyDescent="0.25">
      <c r="B35" s="60" t="s">
        <v>37</v>
      </c>
      <c r="C35" s="74" t="s">
        <v>328</v>
      </c>
      <c r="D35" s="15" t="s">
        <v>20</v>
      </c>
      <c r="E35" s="16">
        <v>1</v>
      </c>
      <c r="F35" s="17"/>
      <c r="G35" s="64"/>
      <c r="H35" s="66">
        <f>+ROUND(E35*F35,2)</f>
        <v>0</v>
      </c>
    </row>
    <row r="36" spans="2:8" s="59" customFormat="1" x14ac:dyDescent="0.25">
      <c r="B36" s="10" t="s">
        <v>45</v>
      </c>
      <c r="C36" s="10" t="s">
        <v>46</v>
      </c>
      <c r="D36" s="15"/>
      <c r="E36" s="16"/>
      <c r="F36" s="17"/>
      <c r="G36" s="64"/>
      <c r="H36" s="11">
        <f>SUM(H37:H42)</f>
        <v>0</v>
      </c>
    </row>
    <row r="37" spans="2:8" s="59" customFormat="1" ht="90" x14ac:dyDescent="0.25">
      <c r="B37" s="60" t="s">
        <v>39</v>
      </c>
      <c r="C37" s="74" t="s">
        <v>48</v>
      </c>
      <c r="D37" s="15" t="s">
        <v>12</v>
      </c>
      <c r="E37" s="16">
        <v>3</v>
      </c>
      <c r="F37" s="17"/>
      <c r="G37" s="64"/>
      <c r="H37" s="66">
        <f t="shared" ref="H37:H42" si="1">+ROUND(E37*F37,2)</f>
        <v>0</v>
      </c>
    </row>
    <row r="38" spans="2:8" s="59" customFormat="1" ht="105" x14ac:dyDescent="0.25">
      <c r="B38" s="60" t="s">
        <v>41</v>
      </c>
      <c r="C38" s="74" t="s">
        <v>52</v>
      </c>
      <c r="D38" s="15" t="s">
        <v>12</v>
      </c>
      <c r="E38" s="16">
        <v>1</v>
      </c>
      <c r="F38" s="17"/>
      <c r="G38" s="64"/>
      <c r="H38" s="66">
        <f t="shared" si="1"/>
        <v>0</v>
      </c>
    </row>
    <row r="39" spans="2:8" s="59" customFormat="1" ht="105" x14ac:dyDescent="0.25">
      <c r="B39" s="60" t="s">
        <v>43</v>
      </c>
      <c r="C39" s="74" t="s">
        <v>50</v>
      </c>
      <c r="D39" s="15" t="s">
        <v>17</v>
      </c>
      <c r="E39" s="16">
        <v>1</v>
      </c>
      <c r="F39" s="17"/>
      <c r="G39" s="64"/>
      <c r="H39" s="66">
        <f t="shared" si="1"/>
        <v>0</v>
      </c>
    </row>
    <row r="40" spans="2:8" s="59" customFormat="1" ht="60" x14ac:dyDescent="0.25">
      <c r="B40" s="60" t="s">
        <v>47</v>
      </c>
      <c r="C40" s="74" t="s">
        <v>331</v>
      </c>
      <c r="D40" s="15" t="s">
        <v>12</v>
      </c>
      <c r="E40" s="16">
        <v>1</v>
      </c>
      <c r="F40" s="17"/>
      <c r="G40" s="64"/>
      <c r="H40" s="66">
        <f t="shared" si="1"/>
        <v>0</v>
      </c>
    </row>
    <row r="41" spans="2:8" s="59" customFormat="1" ht="75" x14ac:dyDescent="0.25">
      <c r="B41" s="60" t="s">
        <v>49</v>
      </c>
      <c r="C41" s="74" t="s">
        <v>257</v>
      </c>
      <c r="D41" s="15" t="s">
        <v>12</v>
      </c>
      <c r="E41" s="16">
        <v>1</v>
      </c>
      <c r="F41" s="17"/>
      <c r="G41" s="64"/>
      <c r="H41" s="66">
        <f t="shared" si="1"/>
        <v>0</v>
      </c>
    </row>
    <row r="42" spans="2:8" s="59" customFormat="1" ht="90" x14ac:dyDescent="0.25">
      <c r="B42" s="60" t="s">
        <v>51</v>
      </c>
      <c r="C42" s="74" t="s">
        <v>55</v>
      </c>
      <c r="D42" s="15" t="s">
        <v>12</v>
      </c>
      <c r="E42" s="16">
        <v>1</v>
      </c>
      <c r="F42" s="17"/>
      <c r="G42" s="64"/>
      <c r="H42" s="66">
        <f t="shared" si="1"/>
        <v>0</v>
      </c>
    </row>
    <row r="43" spans="2:8" s="59" customFormat="1" x14ac:dyDescent="0.25">
      <c r="B43" s="10" t="s">
        <v>56</v>
      </c>
      <c r="C43" s="10" t="s">
        <v>57</v>
      </c>
      <c r="D43" s="15"/>
      <c r="E43" s="16"/>
      <c r="F43" s="17"/>
      <c r="G43" s="64"/>
      <c r="H43" s="11">
        <f>H44</f>
        <v>0</v>
      </c>
    </row>
    <row r="44" spans="2:8" s="59" customFormat="1" x14ac:dyDescent="0.25">
      <c r="B44" s="13" t="s">
        <v>369</v>
      </c>
      <c r="C44" s="13" t="s">
        <v>183</v>
      </c>
      <c r="D44" s="15"/>
      <c r="E44" s="16"/>
      <c r="F44" s="17"/>
      <c r="G44" s="64"/>
      <c r="H44" s="14">
        <f>SUM(H45:H49)</f>
        <v>0</v>
      </c>
    </row>
    <row r="45" spans="2:8" s="59" customFormat="1" ht="60" x14ac:dyDescent="0.25">
      <c r="B45" s="60" t="s">
        <v>53</v>
      </c>
      <c r="C45" s="74" t="s">
        <v>59</v>
      </c>
      <c r="D45" s="15" t="s">
        <v>12</v>
      </c>
      <c r="E45" s="16">
        <v>8</v>
      </c>
      <c r="F45" s="17"/>
      <c r="G45" s="64"/>
      <c r="H45" s="66">
        <f>+ROUND(E45*F45,2)</f>
        <v>0</v>
      </c>
    </row>
    <row r="46" spans="2:8" s="59" customFormat="1" ht="45" x14ac:dyDescent="0.25">
      <c r="B46" s="60" t="s">
        <v>54</v>
      </c>
      <c r="C46" s="74" t="s">
        <v>61</v>
      </c>
      <c r="D46" s="15" t="s">
        <v>17</v>
      </c>
      <c r="E46" s="16">
        <v>6</v>
      </c>
      <c r="F46" s="17"/>
      <c r="G46" s="64"/>
      <c r="H46" s="66">
        <f>+ROUND(E46*F46,2)</f>
        <v>0</v>
      </c>
    </row>
    <row r="47" spans="2:8" s="59" customFormat="1" ht="60" x14ac:dyDescent="0.25">
      <c r="B47" s="60" t="s">
        <v>58</v>
      </c>
      <c r="C47" s="74" t="s">
        <v>63</v>
      </c>
      <c r="D47" s="15" t="s">
        <v>64</v>
      </c>
      <c r="E47" s="16">
        <v>3.38</v>
      </c>
      <c r="F47" s="17"/>
      <c r="G47" s="64"/>
      <c r="H47" s="66">
        <f>+ROUND(E47*F47,2)</f>
        <v>0</v>
      </c>
    </row>
    <row r="48" spans="2:8" s="59" customFormat="1" ht="54.75" customHeight="1" x14ac:dyDescent="0.25">
      <c r="B48" s="60" t="s">
        <v>60</v>
      </c>
      <c r="C48" s="74" t="s">
        <v>66</v>
      </c>
      <c r="D48" s="15" t="s">
        <v>64</v>
      </c>
      <c r="E48" s="16">
        <v>13</v>
      </c>
      <c r="F48" s="17"/>
      <c r="G48" s="64"/>
      <c r="H48" s="66">
        <f>+ROUND(E48*F48,2)</f>
        <v>0</v>
      </c>
    </row>
    <row r="49" spans="2:8" s="59" customFormat="1" ht="50.25" customHeight="1" x14ac:dyDescent="0.25">
      <c r="B49" s="60" t="s">
        <v>62</v>
      </c>
      <c r="C49" s="74" t="s">
        <v>68</v>
      </c>
      <c r="D49" s="15" t="s">
        <v>69</v>
      </c>
      <c r="E49" s="16">
        <v>182</v>
      </c>
      <c r="F49" s="17"/>
      <c r="G49" s="64"/>
      <c r="H49" s="66">
        <f>+ROUND(E49*F49,2)</f>
        <v>0</v>
      </c>
    </row>
    <row r="50" spans="2:8" s="59" customFormat="1" x14ac:dyDescent="0.25">
      <c r="B50" s="10" t="s">
        <v>70</v>
      </c>
      <c r="C50" s="10" t="s">
        <v>71</v>
      </c>
      <c r="D50" s="15"/>
      <c r="E50" s="16"/>
      <c r="F50" s="17"/>
      <c r="G50" s="64"/>
      <c r="H50" s="11">
        <f>H51+H54</f>
        <v>0</v>
      </c>
    </row>
    <row r="51" spans="2:8" s="59" customFormat="1" x14ac:dyDescent="0.25">
      <c r="B51" s="13" t="s">
        <v>370</v>
      </c>
      <c r="C51" s="13" t="s">
        <v>183</v>
      </c>
      <c r="D51" s="15"/>
      <c r="E51" s="16"/>
      <c r="F51" s="17"/>
      <c r="G51" s="64"/>
      <c r="H51" s="14">
        <f>SUM(H52:H53)</f>
        <v>0</v>
      </c>
    </row>
    <row r="52" spans="2:8" s="59" customFormat="1" ht="60" x14ac:dyDescent="0.25">
      <c r="B52" s="60" t="s">
        <v>65</v>
      </c>
      <c r="C52" s="74" t="s">
        <v>59</v>
      </c>
      <c r="D52" s="15" t="s">
        <v>12</v>
      </c>
      <c r="E52" s="16">
        <v>9</v>
      </c>
      <c r="F52" s="17"/>
      <c r="G52" s="64"/>
      <c r="H52" s="66">
        <f>+ROUND(E52*F52,2)</f>
        <v>0</v>
      </c>
    </row>
    <row r="53" spans="2:8" s="59" customFormat="1" ht="75" x14ac:dyDescent="0.25">
      <c r="B53" s="60" t="s">
        <v>67</v>
      </c>
      <c r="C53" s="74" t="s">
        <v>74</v>
      </c>
      <c r="D53" s="15" t="s">
        <v>17</v>
      </c>
      <c r="E53" s="16">
        <v>8</v>
      </c>
      <c r="F53" s="17"/>
      <c r="G53" s="64"/>
      <c r="H53" s="66">
        <f>+ROUND(E53*F53,2)</f>
        <v>0</v>
      </c>
    </row>
    <row r="54" spans="2:8" s="59" customFormat="1" x14ac:dyDescent="0.25">
      <c r="B54" s="13" t="s">
        <v>371</v>
      </c>
      <c r="C54" s="13" t="s">
        <v>155</v>
      </c>
      <c r="D54" s="15"/>
      <c r="E54" s="16"/>
      <c r="F54" s="17"/>
      <c r="G54" s="64"/>
      <c r="H54" s="14">
        <f>SUM(H55:H57)</f>
        <v>0</v>
      </c>
    </row>
    <row r="55" spans="2:8" s="59" customFormat="1" ht="45" x14ac:dyDescent="0.25">
      <c r="B55" s="60" t="s">
        <v>72</v>
      </c>
      <c r="C55" s="74" t="s">
        <v>76</v>
      </c>
      <c r="D55" s="15" t="s">
        <v>20</v>
      </c>
      <c r="E55" s="16">
        <v>4</v>
      </c>
      <c r="F55" s="17"/>
      <c r="G55" s="64"/>
      <c r="H55" s="66">
        <f>+ROUND(E55*F55,2)</f>
        <v>0</v>
      </c>
    </row>
    <row r="56" spans="2:8" s="59" customFormat="1" ht="45" x14ac:dyDescent="0.25">
      <c r="B56" s="60" t="s">
        <v>73</v>
      </c>
      <c r="C56" s="74" t="s">
        <v>78</v>
      </c>
      <c r="D56" s="15" t="s">
        <v>20</v>
      </c>
      <c r="E56" s="16">
        <v>24</v>
      </c>
      <c r="F56" s="17"/>
      <c r="G56" s="64"/>
      <c r="H56" s="66">
        <f>+ROUND(E56*F56,2)</f>
        <v>0</v>
      </c>
    </row>
    <row r="57" spans="2:8" s="59" customFormat="1" ht="60" x14ac:dyDescent="0.25">
      <c r="B57" s="60" t="s">
        <v>75</v>
      </c>
      <c r="C57" s="74" t="s">
        <v>80</v>
      </c>
      <c r="D57" s="15" t="s">
        <v>81</v>
      </c>
      <c r="E57" s="16">
        <v>35</v>
      </c>
      <c r="F57" s="17"/>
      <c r="G57" s="64"/>
      <c r="H57" s="66">
        <f>+ROUND(E57*F57,2)</f>
        <v>0</v>
      </c>
    </row>
    <row r="58" spans="2:8" s="59" customFormat="1" x14ac:dyDescent="0.25">
      <c r="B58" s="10" t="s">
        <v>82</v>
      </c>
      <c r="C58" s="10" t="s">
        <v>83</v>
      </c>
      <c r="D58" s="15"/>
      <c r="E58" s="16"/>
      <c r="F58" s="17"/>
      <c r="G58" s="64"/>
      <c r="H58" s="11">
        <f>SUM(H59:H69)</f>
        <v>0</v>
      </c>
    </row>
    <row r="59" spans="2:8" s="59" customFormat="1" ht="135" x14ac:dyDescent="0.25">
      <c r="B59" s="60" t="s">
        <v>77</v>
      </c>
      <c r="C59" s="74" t="s">
        <v>85</v>
      </c>
      <c r="D59" s="15" t="s">
        <v>81</v>
      </c>
      <c r="E59" s="16">
        <v>37</v>
      </c>
      <c r="F59" s="17"/>
      <c r="G59" s="64"/>
      <c r="H59" s="66">
        <f t="shared" ref="H59:H69" si="2">+ROUND(E59*F59,2)</f>
        <v>0</v>
      </c>
    </row>
    <row r="60" spans="2:8" s="59" customFormat="1" ht="165" x14ac:dyDescent="0.25">
      <c r="B60" s="60" t="s">
        <v>79</v>
      </c>
      <c r="C60" s="74" t="s">
        <v>87</v>
      </c>
      <c r="D60" s="15" t="s">
        <v>81</v>
      </c>
      <c r="E60" s="16">
        <v>3</v>
      </c>
      <c r="F60" s="17"/>
      <c r="G60" s="64"/>
      <c r="H60" s="66">
        <f t="shared" si="2"/>
        <v>0</v>
      </c>
    </row>
    <row r="61" spans="2:8" s="59" customFormat="1" ht="45" x14ac:dyDescent="0.25">
      <c r="B61" s="60" t="s">
        <v>84</v>
      </c>
      <c r="C61" s="74" t="s">
        <v>89</v>
      </c>
      <c r="D61" s="15" t="s">
        <v>17</v>
      </c>
      <c r="E61" s="16">
        <v>300</v>
      </c>
      <c r="F61" s="17"/>
      <c r="G61" s="64"/>
      <c r="H61" s="66">
        <f t="shared" si="2"/>
        <v>0</v>
      </c>
    </row>
    <row r="62" spans="2:8" s="59" customFormat="1" ht="45" x14ac:dyDescent="0.25">
      <c r="B62" s="60" t="s">
        <v>86</v>
      </c>
      <c r="C62" s="74" t="s">
        <v>91</v>
      </c>
      <c r="D62" s="15" t="s">
        <v>17</v>
      </c>
      <c r="E62" s="16">
        <v>150</v>
      </c>
      <c r="F62" s="17"/>
      <c r="G62" s="64"/>
      <c r="H62" s="66">
        <f t="shared" si="2"/>
        <v>0</v>
      </c>
    </row>
    <row r="63" spans="2:8" s="59" customFormat="1" ht="45" x14ac:dyDescent="0.25">
      <c r="B63" s="60" t="s">
        <v>88</v>
      </c>
      <c r="C63" s="74" t="s">
        <v>93</v>
      </c>
      <c r="D63" s="15" t="s">
        <v>17</v>
      </c>
      <c r="E63" s="16">
        <v>60</v>
      </c>
      <c r="F63" s="17"/>
      <c r="G63" s="64"/>
      <c r="H63" s="66">
        <f t="shared" si="2"/>
        <v>0</v>
      </c>
    </row>
    <row r="64" spans="2:8" s="59" customFormat="1" ht="60" x14ac:dyDescent="0.25">
      <c r="B64" s="60" t="s">
        <v>90</v>
      </c>
      <c r="C64" s="74" t="s">
        <v>95</v>
      </c>
      <c r="D64" s="15" t="s">
        <v>20</v>
      </c>
      <c r="E64" s="16">
        <v>21</v>
      </c>
      <c r="F64" s="17"/>
      <c r="G64" s="64"/>
      <c r="H64" s="66">
        <f t="shared" si="2"/>
        <v>0</v>
      </c>
    </row>
    <row r="65" spans="2:8" s="59" customFormat="1" ht="60" x14ac:dyDescent="0.25">
      <c r="B65" s="60" t="s">
        <v>92</v>
      </c>
      <c r="C65" s="74" t="s">
        <v>332</v>
      </c>
      <c r="D65" s="15" t="s">
        <v>20</v>
      </c>
      <c r="E65" s="16">
        <v>18</v>
      </c>
      <c r="F65" s="17"/>
      <c r="G65" s="64"/>
      <c r="H65" s="66">
        <f t="shared" si="2"/>
        <v>0</v>
      </c>
    </row>
    <row r="66" spans="2:8" s="59" customFormat="1" ht="60" x14ac:dyDescent="0.25">
      <c r="B66" s="60" t="s">
        <v>94</v>
      </c>
      <c r="C66" s="74" t="s">
        <v>99</v>
      </c>
      <c r="D66" s="15" t="s">
        <v>20</v>
      </c>
      <c r="E66" s="16">
        <v>1</v>
      </c>
      <c r="F66" s="17"/>
      <c r="G66" s="64"/>
      <c r="H66" s="66">
        <f t="shared" si="2"/>
        <v>0</v>
      </c>
    </row>
    <row r="67" spans="2:8" s="59" customFormat="1" ht="60" x14ac:dyDescent="0.25">
      <c r="B67" s="60" t="s">
        <v>96</v>
      </c>
      <c r="C67" s="74" t="s">
        <v>333</v>
      </c>
      <c r="D67" s="15" t="s">
        <v>20</v>
      </c>
      <c r="E67" s="16">
        <v>25</v>
      </c>
      <c r="F67" s="17"/>
      <c r="G67" s="64"/>
      <c r="H67" s="66">
        <f t="shared" si="2"/>
        <v>0</v>
      </c>
    </row>
    <row r="68" spans="2:8" s="59" customFormat="1" ht="45" x14ac:dyDescent="0.25">
      <c r="B68" s="60" t="s">
        <v>98</v>
      </c>
      <c r="C68" s="74" t="s">
        <v>103</v>
      </c>
      <c r="D68" s="15" t="s">
        <v>20</v>
      </c>
      <c r="E68" s="16">
        <v>18</v>
      </c>
      <c r="F68" s="17"/>
      <c r="G68" s="64"/>
      <c r="H68" s="66">
        <f t="shared" si="2"/>
        <v>0</v>
      </c>
    </row>
    <row r="69" spans="2:8" s="59" customFormat="1" ht="60" x14ac:dyDescent="0.25">
      <c r="B69" s="60" t="s">
        <v>100</v>
      </c>
      <c r="C69" s="74" t="s">
        <v>319</v>
      </c>
      <c r="D69" s="15" t="s">
        <v>20</v>
      </c>
      <c r="E69" s="16">
        <v>50</v>
      </c>
      <c r="F69" s="17"/>
      <c r="G69" s="64"/>
      <c r="H69" s="66">
        <f t="shared" si="2"/>
        <v>0</v>
      </c>
    </row>
    <row r="70" spans="2:8" s="59" customFormat="1" x14ac:dyDescent="0.25">
      <c r="B70" s="10" t="s">
        <v>104</v>
      </c>
      <c r="C70" s="10" t="s">
        <v>105</v>
      </c>
      <c r="D70" s="15"/>
      <c r="E70" s="16"/>
      <c r="F70" s="17"/>
      <c r="G70" s="64"/>
      <c r="H70" s="11">
        <f>SUM(H71:H85)</f>
        <v>0</v>
      </c>
    </row>
    <row r="71" spans="2:8" s="59" customFormat="1" ht="105" x14ac:dyDescent="0.25">
      <c r="B71" s="60" t="s">
        <v>102</v>
      </c>
      <c r="C71" s="74" t="s">
        <v>107</v>
      </c>
      <c r="D71" s="15" t="s">
        <v>12</v>
      </c>
      <c r="E71" s="16">
        <v>4</v>
      </c>
      <c r="F71" s="17"/>
      <c r="G71" s="64"/>
      <c r="H71" s="66">
        <f t="shared" ref="H71:H85" si="3">+ROUND(E71*F71,2)</f>
        <v>0</v>
      </c>
    </row>
    <row r="72" spans="2:8" s="59" customFormat="1" ht="90" x14ac:dyDescent="0.25">
      <c r="B72" s="60" t="s">
        <v>106</v>
      </c>
      <c r="C72" s="74" t="s">
        <v>109</v>
      </c>
      <c r="D72" s="15" t="s">
        <v>20</v>
      </c>
      <c r="E72" s="16">
        <v>4</v>
      </c>
      <c r="F72" s="17"/>
      <c r="G72" s="64"/>
      <c r="H72" s="66">
        <f t="shared" si="3"/>
        <v>0</v>
      </c>
    </row>
    <row r="73" spans="2:8" s="59" customFormat="1" ht="90" x14ac:dyDescent="0.25">
      <c r="B73" s="60" t="s">
        <v>108</v>
      </c>
      <c r="C73" s="74" t="s">
        <v>334</v>
      </c>
      <c r="D73" s="15" t="s">
        <v>20</v>
      </c>
      <c r="E73" s="16">
        <v>4</v>
      </c>
      <c r="F73" s="17"/>
      <c r="G73" s="64"/>
      <c r="H73" s="66">
        <f t="shared" si="3"/>
        <v>0</v>
      </c>
    </row>
    <row r="74" spans="2:8" s="59" customFormat="1" ht="45" x14ac:dyDescent="0.25">
      <c r="B74" s="60" t="s">
        <v>110</v>
      </c>
      <c r="C74" s="74" t="s">
        <v>113</v>
      </c>
      <c r="D74" s="15" t="s">
        <v>20</v>
      </c>
      <c r="E74" s="16">
        <v>4</v>
      </c>
      <c r="F74" s="17"/>
      <c r="G74" s="64"/>
      <c r="H74" s="66">
        <f t="shared" si="3"/>
        <v>0</v>
      </c>
    </row>
    <row r="75" spans="2:8" s="59" customFormat="1" ht="45" x14ac:dyDescent="0.25">
      <c r="B75" s="60" t="s">
        <v>112</v>
      </c>
      <c r="C75" s="74" t="s">
        <v>115</v>
      </c>
      <c r="D75" s="15" t="s">
        <v>20</v>
      </c>
      <c r="E75" s="16">
        <v>4</v>
      </c>
      <c r="F75" s="17"/>
      <c r="G75" s="64"/>
      <c r="H75" s="66">
        <f t="shared" si="3"/>
        <v>0</v>
      </c>
    </row>
    <row r="76" spans="2:8" s="59" customFormat="1" ht="45" x14ac:dyDescent="0.25">
      <c r="B76" s="60" t="s">
        <v>114</v>
      </c>
      <c r="C76" s="74" t="s">
        <v>117</v>
      </c>
      <c r="D76" s="15" t="s">
        <v>20</v>
      </c>
      <c r="E76" s="16">
        <v>12</v>
      </c>
      <c r="F76" s="17"/>
      <c r="G76" s="64"/>
      <c r="H76" s="66">
        <f t="shared" si="3"/>
        <v>0</v>
      </c>
    </row>
    <row r="77" spans="2:8" s="59" customFormat="1" ht="45" x14ac:dyDescent="0.25">
      <c r="B77" s="60" t="s">
        <v>116</v>
      </c>
      <c r="C77" s="74" t="s">
        <v>119</v>
      </c>
      <c r="D77" s="15" t="s">
        <v>20</v>
      </c>
      <c r="E77" s="16">
        <v>12</v>
      </c>
      <c r="F77" s="17"/>
      <c r="G77" s="64"/>
      <c r="H77" s="66">
        <f t="shared" si="3"/>
        <v>0</v>
      </c>
    </row>
    <row r="78" spans="2:8" s="59" customFormat="1" ht="45" x14ac:dyDescent="0.25">
      <c r="B78" s="60" t="s">
        <v>118</v>
      </c>
      <c r="C78" s="74" t="s">
        <v>121</v>
      </c>
      <c r="D78" s="15" t="s">
        <v>20</v>
      </c>
      <c r="E78" s="16">
        <v>2</v>
      </c>
      <c r="F78" s="17"/>
      <c r="G78" s="64"/>
      <c r="H78" s="66">
        <f t="shared" si="3"/>
        <v>0</v>
      </c>
    </row>
    <row r="79" spans="2:8" s="59" customFormat="1" ht="60" x14ac:dyDescent="0.25">
      <c r="B79" s="60" t="s">
        <v>120</v>
      </c>
      <c r="C79" s="74" t="s">
        <v>125</v>
      </c>
      <c r="D79" s="15" t="s">
        <v>20</v>
      </c>
      <c r="E79" s="16">
        <v>1</v>
      </c>
      <c r="F79" s="17"/>
      <c r="G79" s="64"/>
      <c r="H79" s="66">
        <f t="shared" si="3"/>
        <v>0</v>
      </c>
    </row>
    <row r="80" spans="2:8" s="59" customFormat="1" ht="60" x14ac:dyDescent="0.25">
      <c r="B80" s="60" t="s">
        <v>122</v>
      </c>
      <c r="C80" s="74" t="s">
        <v>123</v>
      </c>
      <c r="D80" s="15" t="s">
        <v>20</v>
      </c>
      <c r="E80" s="16">
        <v>4</v>
      </c>
      <c r="F80" s="17"/>
      <c r="G80" s="64"/>
      <c r="H80" s="66">
        <f t="shared" si="3"/>
        <v>0</v>
      </c>
    </row>
    <row r="81" spans="2:8" s="59" customFormat="1" ht="60" x14ac:dyDescent="0.25">
      <c r="B81" s="60" t="s">
        <v>124</v>
      </c>
      <c r="C81" s="74" t="s">
        <v>127</v>
      </c>
      <c r="D81" s="15" t="s">
        <v>20</v>
      </c>
      <c r="E81" s="16">
        <v>4</v>
      </c>
      <c r="F81" s="17"/>
      <c r="G81" s="64"/>
      <c r="H81" s="66">
        <f t="shared" si="3"/>
        <v>0</v>
      </c>
    </row>
    <row r="82" spans="2:8" s="59" customFormat="1" ht="60" x14ac:dyDescent="0.25">
      <c r="B82" s="60" t="s">
        <v>126</v>
      </c>
      <c r="C82" s="74" t="s">
        <v>129</v>
      </c>
      <c r="D82" s="15" t="s">
        <v>20</v>
      </c>
      <c r="E82" s="16">
        <v>8</v>
      </c>
      <c r="F82" s="17"/>
      <c r="G82" s="64"/>
      <c r="H82" s="66">
        <f t="shared" si="3"/>
        <v>0</v>
      </c>
    </row>
    <row r="83" spans="2:8" s="59" customFormat="1" ht="45" x14ac:dyDescent="0.25">
      <c r="B83" s="60" t="s">
        <v>128</v>
      </c>
      <c r="C83" s="74" t="s">
        <v>135</v>
      </c>
      <c r="D83" s="15" t="s">
        <v>20</v>
      </c>
      <c r="E83" s="16">
        <v>1</v>
      </c>
      <c r="F83" s="17"/>
      <c r="G83" s="64"/>
      <c r="H83" s="66">
        <f t="shared" si="3"/>
        <v>0</v>
      </c>
    </row>
    <row r="84" spans="2:8" s="59" customFormat="1" ht="60" x14ac:dyDescent="0.25">
      <c r="B84" s="60" t="s">
        <v>130</v>
      </c>
      <c r="C84" s="74" t="s">
        <v>335</v>
      </c>
      <c r="D84" s="15" t="s">
        <v>12</v>
      </c>
      <c r="E84" s="16">
        <v>2</v>
      </c>
      <c r="F84" s="17"/>
      <c r="G84" s="64"/>
      <c r="H84" s="66">
        <f t="shared" si="3"/>
        <v>0</v>
      </c>
    </row>
    <row r="85" spans="2:8" s="59" customFormat="1" ht="315" x14ac:dyDescent="0.25">
      <c r="B85" s="60" t="s">
        <v>132</v>
      </c>
      <c r="C85" s="74" t="s">
        <v>361</v>
      </c>
      <c r="D85" s="15" t="s">
        <v>20</v>
      </c>
      <c r="E85" s="16">
        <v>1</v>
      </c>
      <c r="F85" s="17"/>
      <c r="G85" s="64"/>
      <c r="H85" s="66">
        <f t="shared" si="3"/>
        <v>0</v>
      </c>
    </row>
    <row r="86" spans="2:8" s="59" customFormat="1" x14ac:dyDescent="0.25">
      <c r="B86" s="10" t="s">
        <v>138</v>
      </c>
      <c r="C86" s="10" t="s">
        <v>139</v>
      </c>
      <c r="D86" s="15"/>
      <c r="E86" s="16"/>
      <c r="F86" s="17"/>
      <c r="G86" s="64"/>
      <c r="H86" s="11">
        <f>H87+H95</f>
        <v>0</v>
      </c>
    </row>
    <row r="87" spans="2:8" s="59" customFormat="1" x14ac:dyDescent="0.25">
      <c r="B87" s="13" t="s">
        <v>372</v>
      </c>
      <c r="C87" s="13" t="s">
        <v>223</v>
      </c>
      <c r="D87" s="15"/>
      <c r="E87" s="16"/>
      <c r="F87" s="17"/>
      <c r="G87" s="64"/>
      <c r="H87" s="14">
        <f>SUM(H88:H94)</f>
        <v>0</v>
      </c>
    </row>
    <row r="88" spans="2:8" s="59" customFormat="1" ht="75.75" customHeight="1" x14ac:dyDescent="0.25">
      <c r="B88" s="60" t="s">
        <v>134</v>
      </c>
      <c r="C88" s="74" t="s">
        <v>145</v>
      </c>
      <c r="D88" s="15" t="s">
        <v>12</v>
      </c>
      <c r="E88" s="16">
        <v>640</v>
      </c>
      <c r="F88" s="17"/>
      <c r="G88" s="64"/>
      <c r="H88" s="66">
        <f t="shared" ref="H88:H94" si="4">+ROUND(E88*F88,2)</f>
        <v>0</v>
      </c>
    </row>
    <row r="89" spans="2:8" s="59" customFormat="1" ht="65.25" customHeight="1" x14ac:dyDescent="0.25">
      <c r="B89" s="60" t="s">
        <v>136</v>
      </c>
      <c r="C89" s="74" t="s">
        <v>336</v>
      </c>
      <c r="D89" s="15" t="s">
        <v>12</v>
      </c>
      <c r="E89" s="16">
        <v>20</v>
      </c>
      <c r="F89" s="17"/>
      <c r="G89" s="64"/>
      <c r="H89" s="66">
        <f t="shared" si="4"/>
        <v>0</v>
      </c>
    </row>
    <row r="90" spans="2:8" s="59" customFormat="1" ht="66.75" customHeight="1" x14ac:dyDescent="0.25">
      <c r="B90" s="60" t="s">
        <v>140</v>
      </c>
      <c r="C90" s="74" t="s">
        <v>337</v>
      </c>
      <c r="D90" s="15" t="s">
        <v>64</v>
      </c>
      <c r="E90" s="16">
        <v>1</v>
      </c>
      <c r="F90" s="17"/>
      <c r="G90" s="64"/>
      <c r="H90" s="66">
        <f t="shared" si="4"/>
        <v>0</v>
      </c>
    </row>
    <row r="91" spans="2:8" s="59" customFormat="1" ht="126.75" customHeight="1" x14ac:dyDescent="0.25">
      <c r="B91" s="60" t="s">
        <v>142</v>
      </c>
      <c r="C91" s="74" t="s">
        <v>338</v>
      </c>
      <c r="D91" s="15" t="s">
        <v>12</v>
      </c>
      <c r="E91" s="16">
        <v>1</v>
      </c>
      <c r="F91" s="17"/>
      <c r="G91" s="64"/>
      <c r="H91" s="66">
        <f t="shared" si="4"/>
        <v>0</v>
      </c>
    </row>
    <row r="92" spans="2:8" s="59" customFormat="1" ht="93" customHeight="1" x14ac:dyDescent="0.25">
      <c r="B92" s="60" t="s">
        <v>144</v>
      </c>
      <c r="C92" s="74" t="s">
        <v>339</v>
      </c>
      <c r="D92" s="15" t="s">
        <v>12</v>
      </c>
      <c r="E92" s="16">
        <v>20</v>
      </c>
      <c r="F92" s="17"/>
      <c r="G92" s="64"/>
      <c r="H92" s="66">
        <f t="shared" si="4"/>
        <v>0</v>
      </c>
    </row>
    <row r="93" spans="2:8" s="59" customFormat="1" ht="53.25" customHeight="1" x14ac:dyDescent="0.25">
      <c r="B93" s="60" t="s">
        <v>146</v>
      </c>
      <c r="C93" s="74" t="s">
        <v>143</v>
      </c>
      <c r="D93" s="15" t="s">
        <v>12</v>
      </c>
      <c r="E93" s="16">
        <v>640</v>
      </c>
      <c r="F93" s="17"/>
      <c r="G93" s="64"/>
      <c r="H93" s="66">
        <f t="shared" si="4"/>
        <v>0</v>
      </c>
    </row>
    <row r="94" spans="2:8" s="59" customFormat="1" ht="111" customHeight="1" x14ac:dyDescent="0.25">
      <c r="B94" s="60" t="s">
        <v>150</v>
      </c>
      <c r="C94" s="74" t="s">
        <v>141</v>
      </c>
      <c r="D94" s="15" t="s">
        <v>17</v>
      </c>
      <c r="E94" s="16">
        <v>5</v>
      </c>
      <c r="F94" s="17"/>
      <c r="G94" s="64"/>
      <c r="H94" s="66">
        <f t="shared" si="4"/>
        <v>0</v>
      </c>
    </row>
    <row r="95" spans="2:8" s="59" customFormat="1" x14ac:dyDescent="0.25">
      <c r="B95" s="13" t="s">
        <v>373</v>
      </c>
      <c r="C95" s="13" t="s">
        <v>231</v>
      </c>
      <c r="D95" s="15"/>
      <c r="E95" s="16"/>
      <c r="F95" s="17"/>
      <c r="G95" s="64"/>
      <c r="H95" s="14">
        <f>SUM(H96)</f>
        <v>0</v>
      </c>
    </row>
    <row r="96" spans="2:8" s="59" customFormat="1" ht="175.5" customHeight="1" x14ac:dyDescent="0.25">
      <c r="B96" s="60" t="s">
        <v>156</v>
      </c>
      <c r="C96" s="74" t="s">
        <v>147</v>
      </c>
      <c r="D96" s="15" t="s">
        <v>12</v>
      </c>
      <c r="E96" s="16">
        <v>638</v>
      </c>
      <c r="F96" s="17"/>
      <c r="G96" s="64"/>
      <c r="H96" s="66">
        <f>+ROUND(E96*F96,2)</f>
        <v>0</v>
      </c>
    </row>
    <row r="97" spans="2:8" s="59" customFormat="1" x14ac:dyDescent="0.25">
      <c r="B97" s="10" t="s">
        <v>148</v>
      </c>
      <c r="C97" s="10" t="s">
        <v>149</v>
      </c>
      <c r="D97" s="15"/>
      <c r="E97" s="16"/>
      <c r="F97" s="17"/>
      <c r="G97" s="64"/>
      <c r="H97" s="11">
        <f>SUM(H98)</f>
        <v>0</v>
      </c>
    </row>
    <row r="98" spans="2:8" s="59" customFormat="1" ht="41.25" customHeight="1" x14ac:dyDescent="0.25">
      <c r="B98" s="60" t="s">
        <v>157</v>
      </c>
      <c r="C98" s="74" t="s">
        <v>151</v>
      </c>
      <c r="D98" s="15" t="s">
        <v>12</v>
      </c>
      <c r="E98" s="16">
        <v>980</v>
      </c>
      <c r="F98" s="17"/>
      <c r="G98" s="64"/>
      <c r="H98" s="66">
        <f>+ROUND(E98*F98,2)</f>
        <v>0</v>
      </c>
    </row>
    <row r="99" spans="2:8" s="59" customFormat="1" ht="32.25" customHeight="1" x14ac:dyDescent="0.25">
      <c r="B99" s="67" t="s">
        <v>152</v>
      </c>
      <c r="C99" s="68" t="s">
        <v>365</v>
      </c>
      <c r="D99" s="69"/>
      <c r="E99" s="70"/>
      <c r="F99" s="71"/>
      <c r="G99" s="72"/>
      <c r="H99" s="73">
        <f>+H100+H114+H120+H126+H133+H141+H151+H168+H177</f>
        <v>0</v>
      </c>
    </row>
    <row r="100" spans="2:8" s="59" customFormat="1" x14ac:dyDescent="0.25">
      <c r="B100" s="10" t="s">
        <v>153</v>
      </c>
      <c r="C100" s="10" t="s">
        <v>9</v>
      </c>
      <c r="D100" s="15"/>
      <c r="E100" s="16"/>
      <c r="F100" s="17"/>
      <c r="G100" s="64"/>
      <c r="H100" s="11">
        <f>H101+H104</f>
        <v>0</v>
      </c>
    </row>
    <row r="101" spans="2:8" s="59" customFormat="1" x14ac:dyDescent="0.25">
      <c r="B101" s="13" t="s">
        <v>154</v>
      </c>
      <c r="C101" s="13" t="s">
        <v>155</v>
      </c>
      <c r="D101" s="15"/>
      <c r="E101" s="16"/>
      <c r="F101" s="17"/>
      <c r="G101" s="64"/>
      <c r="H101" s="14">
        <f>SUM(H102:H103)</f>
        <v>0</v>
      </c>
    </row>
    <row r="102" spans="2:8" s="59" customFormat="1" ht="47.25" customHeight="1" x14ac:dyDescent="0.25">
      <c r="B102" s="60" t="s">
        <v>160</v>
      </c>
      <c r="C102" s="74" t="s">
        <v>14</v>
      </c>
      <c r="D102" s="15" t="s">
        <v>12</v>
      </c>
      <c r="E102" s="16">
        <v>7.56</v>
      </c>
      <c r="F102" s="17"/>
      <c r="G102" s="64"/>
      <c r="H102" s="66">
        <f>+ROUND(E102*F102,2)</f>
        <v>0</v>
      </c>
    </row>
    <row r="103" spans="2:8" s="59" customFormat="1" ht="45" x14ac:dyDescent="0.25">
      <c r="B103" s="60" t="s">
        <v>161</v>
      </c>
      <c r="C103" s="74" t="s">
        <v>11</v>
      </c>
      <c r="D103" s="15" t="s">
        <v>12</v>
      </c>
      <c r="E103" s="16">
        <v>2</v>
      </c>
      <c r="F103" s="17"/>
      <c r="G103" s="64"/>
      <c r="H103" s="66">
        <f>+ROUND(E103*F103,2)</f>
        <v>0</v>
      </c>
    </row>
    <row r="104" spans="2:8" s="59" customFormat="1" x14ac:dyDescent="0.25">
      <c r="B104" s="13" t="s">
        <v>158</v>
      </c>
      <c r="C104" s="13" t="s">
        <v>159</v>
      </c>
      <c r="D104" s="15"/>
      <c r="E104" s="16"/>
      <c r="F104" s="17"/>
      <c r="G104" s="64"/>
      <c r="H104" s="14">
        <f>SUM(H105:H113)</f>
        <v>0</v>
      </c>
    </row>
    <row r="105" spans="2:8" s="59" customFormat="1" ht="45" x14ac:dyDescent="0.25">
      <c r="B105" s="60" t="s">
        <v>162</v>
      </c>
      <c r="C105" s="74" t="s">
        <v>16</v>
      </c>
      <c r="D105" s="15" t="s">
        <v>17</v>
      </c>
      <c r="E105" s="16">
        <v>72</v>
      </c>
      <c r="F105" s="17"/>
      <c r="G105" s="64"/>
      <c r="H105" s="66">
        <f t="shared" ref="H105:H113" si="5">+ROUND(E105*F105,2)</f>
        <v>0</v>
      </c>
    </row>
    <row r="106" spans="2:8" s="59" customFormat="1" ht="60" x14ac:dyDescent="0.25">
      <c r="B106" s="60" t="s">
        <v>163</v>
      </c>
      <c r="C106" s="74" t="s">
        <v>19</v>
      </c>
      <c r="D106" s="15" t="s">
        <v>20</v>
      </c>
      <c r="E106" s="16">
        <v>1</v>
      </c>
      <c r="F106" s="17"/>
      <c r="G106" s="64"/>
      <c r="H106" s="66">
        <f t="shared" si="5"/>
        <v>0</v>
      </c>
    </row>
    <row r="107" spans="2:8" s="59" customFormat="1" ht="153.75" customHeight="1" x14ac:dyDescent="0.25">
      <c r="B107" s="60" t="s">
        <v>164</v>
      </c>
      <c r="C107" s="74" t="s">
        <v>22</v>
      </c>
      <c r="D107" s="15" t="s">
        <v>20</v>
      </c>
      <c r="E107" s="16">
        <v>1</v>
      </c>
      <c r="F107" s="17"/>
      <c r="G107" s="64"/>
      <c r="H107" s="66">
        <f t="shared" si="5"/>
        <v>0</v>
      </c>
    </row>
    <row r="108" spans="2:8" s="59" customFormat="1" ht="45" x14ac:dyDescent="0.25">
      <c r="B108" s="60" t="s">
        <v>165</v>
      </c>
      <c r="C108" s="74" t="s">
        <v>26</v>
      </c>
      <c r="D108" s="15" t="s">
        <v>12</v>
      </c>
      <c r="E108" s="16">
        <v>5</v>
      </c>
      <c r="F108" s="17"/>
      <c r="G108" s="64"/>
      <c r="H108" s="66">
        <f t="shared" si="5"/>
        <v>0</v>
      </c>
    </row>
    <row r="109" spans="2:8" s="59" customFormat="1" ht="78.75" customHeight="1" x14ac:dyDescent="0.25">
      <c r="B109" s="60" t="s">
        <v>166</v>
      </c>
      <c r="C109" s="74" t="s">
        <v>30</v>
      </c>
      <c r="D109" s="15" t="s">
        <v>20</v>
      </c>
      <c r="E109" s="16">
        <v>4</v>
      </c>
      <c r="F109" s="17"/>
      <c r="G109" s="64"/>
      <c r="H109" s="66">
        <f t="shared" si="5"/>
        <v>0</v>
      </c>
    </row>
    <row r="110" spans="2:8" s="59" customFormat="1" ht="123" customHeight="1" x14ac:dyDescent="0.25">
      <c r="B110" s="60" t="s">
        <v>167</v>
      </c>
      <c r="C110" s="74" t="s">
        <v>32</v>
      </c>
      <c r="D110" s="15" t="s">
        <v>12</v>
      </c>
      <c r="E110" s="16">
        <v>52.9</v>
      </c>
      <c r="F110" s="17"/>
      <c r="G110" s="64"/>
      <c r="H110" s="66">
        <f t="shared" si="5"/>
        <v>0</v>
      </c>
    </row>
    <row r="111" spans="2:8" s="59" customFormat="1" ht="60.75" customHeight="1" x14ac:dyDescent="0.25">
      <c r="B111" s="60" t="s">
        <v>168</v>
      </c>
      <c r="C111" s="74" t="s">
        <v>340</v>
      </c>
      <c r="D111" s="15" t="s">
        <v>20</v>
      </c>
      <c r="E111" s="16">
        <v>24</v>
      </c>
      <c r="F111" s="17"/>
      <c r="G111" s="64"/>
      <c r="H111" s="66">
        <f t="shared" si="5"/>
        <v>0</v>
      </c>
    </row>
    <row r="112" spans="2:8" s="59" customFormat="1" ht="90" x14ac:dyDescent="0.25">
      <c r="B112" s="60" t="s">
        <v>169</v>
      </c>
      <c r="C112" s="74" t="s">
        <v>318</v>
      </c>
      <c r="D112" s="15" t="s">
        <v>12</v>
      </c>
      <c r="E112" s="16">
        <v>25</v>
      </c>
      <c r="F112" s="17"/>
      <c r="G112" s="64"/>
      <c r="H112" s="66">
        <f t="shared" si="5"/>
        <v>0</v>
      </c>
    </row>
    <row r="113" spans="2:8" s="59" customFormat="1" ht="45" x14ac:dyDescent="0.25">
      <c r="B113" s="60" t="s">
        <v>171</v>
      </c>
      <c r="C113" s="74" t="s">
        <v>321</v>
      </c>
      <c r="D113" s="15" t="s">
        <v>12</v>
      </c>
      <c r="E113" s="16">
        <v>13</v>
      </c>
      <c r="F113" s="17"/>
      <c r="G113" s="64"/>
      <c r="H113" s="66">
        <f t="shared" si="5"/>
        <v>0</v>
      </c>
    </row>
    <row r="114" spans="2:8" s="59" customFormat="1" x14ac:dyDescent="0.25">
      <c r="B114" s="10" t="s">
        <v>170</v>
      </c>
      <c r="C114" s="10" t="s">
        <v>36</v>
      </c>
      <c r="D114" s="15"/>
      <c r="E114" s="16"/>
      <c r="F114" s="17"/>
      <c r="G114" s="64"/>
      <c r="H114" s="11">
        <f>SUM(H115:H119)</f>
        <v>0</v>
      </c>
    </row>
    <row r="115" spans="2:8" s="59" customFormat="1" ht="75" x14ac:dyDescent="0.25">
      <c r="B115" s="60" t="s">
        <v>172</v>
      </c>
      <c r="C115" s="74" t="s">
        <v>38</v>
      </c>
      <c r="D115" s="15" t="s">
        <v>12</v>
      </c>
      <c r="E115" s="16">
        <v>1910</v>
      </c>
      <c r="F115" s="17"/>
      <c r="G115" s="64"/>
      <c r="H115" s="66">
        <f>+ROUND(E115*F115,2)</f>
        <v>0</v>
      </c>
    </row>
    <row r="116" spans="2:8" s="59" customFormat="1" ht="90" x14ac:dyDescent="0.25">
      <c r="B116" s="60" t="s">
        <v>173</v>
      </c>
      <c r="C116" s="74" t="s">
        <v>341</v>
      </c>
      <c r="D116" s="15" t="s">
        <v>12</v>
      </c>
      <c r="E116" s="16">
        <v>885</v>
      </c>
      <c r="F116" s="17"/>
      <c r="G116" s="64"/>
      <c r="H116" s="66">
        <f>+ROUND(E116*F116,2)</f>
        <v>0</v>
      </c>
    </row>
    <row r="117" spans="2:8" s="59" customFormat="1" ht="60" x14ac:dyDescent="0.25">
      <c r="B117" s="60" t="s">
        <v>175</v>
      </c>
      <c r="C117" s="74" t="s">
        <v>251</v>
      </c>
      <c r="D117" s="15" t="s">
        <v>12</v>
      </c>
      <c r="E117" s="16">
        <v>55</v>
      </c>
      <c r="F117" s="17"/>
      <c r="G117" s="64"/>
      <c r="H117" s="66">
        <f>+ROUND(E117*F117,2)</f>
        <v>0</v>
      </c>
    </row>
    <row r="118" spans="2:8" s="59" customFormat="1" ht="180" x14ac:dyDescent="0.25">
      <c r="B118" s="60" t="s">
        <v>176</v>
      </c>
      <c r="C118" s="74" t="s">
        <v>44</v>
      </c>
      <c r="D118" s="15" t="s">
        <v>12</v>
      </c>
      <c r="E118" s="16">
        <v>260</v>
      </c>
      <c r="F118" s="17"/>
      <c r="G118" s="64"/>
      <c r="H118" s="66">
        <f>+ROUND(E118*F118,2)</f>
        <v>0</v>
      </c>
    </row>
    <row r="119" spans="2:8" s="59" customFormat="1" ht="75" x14ac:dyDescent="0.25">
      <c r="B119" s="60" t="s">
        <v>177</v>
      </c>
      <c r="C119" s="74" t="s">
        <v>328</v>
      </c>
      <c r="D119" s="15" t="s">
        <v>20</v>
      </c>
      <c r="E119" s="16">
        <v>1</v>
      </c>
      <c r="F119" s="17"/>
      <c r="G119" s="64"/>
      <c r="H119" s="66">
        <f>+ROUND(E119*F119,2)</f>
        <v>0</v>
      </c>
    </row>
    <row r="120" spans="2:8" s="59" customFormat="1" x14ac:dyDescent="0.25">
      <c r="B120" s="10" t="s">
        <v>174</v>
      </c>
      <c r="C120" s="10" t="s">
        <v>46</v>
      </c>
      <c r="D120" s="15"/>
      <c r="E120" s="16"/>
      <c r="F120" s="17"/>
      <c r="G120" s="64"/>
      <c r="H120" s="11">
        <f>SUM(H121:H125)</f>
        <v>0</v>
      </c>
    </row>
    <row r="121" spans="2:8" s="59" customFormat="1" ht="90" x14ac:dyDescent="0.25">
      <c r="B121" s="60" t="s">
        <v>178</v>
      </c>
      <c r="C121" s="74" t="s">
        <v>342</v>
      </c>
      <c r="D121" s="15" t="s">
        <v>12</v>
      </c>
      <c r="E121" s="16">
        <v>1</v>
      </c>
      <c r="F121" s="17"/>
      <c r="G121" s="64"/>
      <c r="H121" s="66">
        <f>+ROUND(E121*F121,2)</f>
        <v>0</v>
      </c>
    </row>
    <row r="122" spans="2:8" s="59" customFormat="1" ht="105" x14ac:dyDescent="0.25">
      <c r="B122" s="60" t="s">
        <v>179</v>
      </c>
      <c r="C122" s="74" t="s">
        <v>50</v>
      </c>
      <c r="D122" s="15" t="s">
        <v>17</v>
      </c>
      <c r="E122" s="16">
        <v>1</v>
      </c>
      <c r="F122" s="17"/>
      <c r="G122" s="64"/>
      <c r="H122" s="66">
        <f>+ROUND(E122*F122,2)</f>
        <v>0</v>
      </c>
    </row>
    <row r="123" spans="2:8" s="59" customFormat="1" ht="75" x14ac:dyDescent="0.25">
      <c r="B123" s="60" t="s">
        <v>180</v>
      </c>
      <c r="C123" s="74" t="s">
        <v>257</v>
      </c>
      <c r="D123" s="15" t="s">
        <v>12</v>
      </c>
      <c r="E123" s="16">
        <v>7.9</v>
      </c>
      <c r="F123" s="17"/>
      <c r="G123" s="64"/>
      <c r="H123" s="66">
        <f>+ROUND(E123*F123,2)</f>
        <v>0</v>
      </c>
    </row>
    <row r="124" spans="2:8" s="59" customFormat="1" ht="60" x14ac:dyDescent="0.25">
      <c r="B124" s="60" t="s">
        <v>184</v>
      </c>
      <c r="C124" s="74" t="s">
        <v>259</v>
      </c>
      <c r="D124" s="15" t="s">
        <v>12</v>
      </c>
      <c r="E124" s="16">
        <v>1</v>
      </c>
      <c r="F124" s="17"/>
      <c r="G124" s="64"/>
      <c r="H124" s="66">
        <f>+ROUND(E124*F124,2)</f>
        <v>0</v>
      </c>
    </row>
    <row r="125" spans="2:8" s="59" customFormat="1" ht="105" x14ac:dyDescent="0.25">
      <c r="B125" s="60" t="s">
        <v>185</v>
      </c>
      <c r="C125" s="74" t="s">
        <v>52</v>
      </c>
      <c r="D125" s="15" t="s">
        <v>12</v>
      </c>
      <c r="E125" s="16">
        <v>1</v>
      </c>
      <c r="F125" s="17"/>
      <c r="G125" s="64"/>
      <c r="H125" s="66">
        <f>+ROUND(E125*F125,2)</f>
        <v>0</v>
      </c>
    </row>
    <row r="126" spans="2:8" s="59" customFormat="1" x14ac:dyDescent="0.25">
      <c r="B126" s="10" t="s">
        <v>181</v>
      </c>
      <c r="C126" s="10" t="s">
        <v>57</v>
      </c>
      <c r="D126" s="15"/>
      <c r="E126" s="16"/>
      <c r="F126" s="17"/>
      <c r="G126" s="64"/>
      <c r="H126" s="11">
        <f>SUM(H127)</f>
        <v>0</v>
      </c>
    </row>
    <row r="127" spans="2:8" s="59" customFormat="1" x14ac:dyDescent="0.25">
      <c r="B127" s="13" t="s">
        <v>182</v>
      </c>
      <c r="C127" s="13" t="s">
        <v>183</v>
      </c>
      <c r="D127" s="15"/>
      <c r="E127" s="16"/>
      <c r="F127" s="17"/>
      <c r="G127" s="64"/>
      <c r="H127" s="14">
        <f>SUM(H128:H132)</f>
        <v>0</v>
      </c>
    </row>
    <row r="128" spans="2:8" s="59" customFormat="1" ht="60" x14ac:dyDescent="0.25">
      <c r="B128" s="60" t="s">
        <v>186</v>
      </c>
      <c r="C128" s="74" t="s">
        <v>343</v>
      </c>
      <c r="D128" s="15" t="s">
        <v>12</v>
      </c>
      <c r="E128" s="16">
        <v>3</v>
      </c>
      <c r="F128" s="17"/>
      <c r="G128" s="64"/>
      <c r="H128" s="66">
        <f>+ROUND(E128*F128,2)</f>
        <v>0</v>
      </c>
    </row>
    <row r="129" spans="2:8" s="59" customFormat="1" ht="45" x14ac:dyDescent="0.25">
      <c r="B129" s="60" t="s">
        <v>187</v>
      </c>
      <c r="C129" s="74" t="s">
        <v>61</v>
      </c>
      <c r="D129" s="15" t="s">
        <v>17</v>
      </c>
      <c r="E129" s="16">
        <v>6</v>
      </c>
      <c r="F129" s="17"/>
      <c r="G129" s="64"/>
      <c r="H129" s="66">
        <f>+ROUND(E129*F129,2)</f>
        <v>0</v>
      </c>
    </row>
    <row r="130" spans="2:8" s="59" customFormat="1" ht="60" x14ac:dyDescent="0.25">
      <c r="B130" s="60" t="s">
        <v>188</v>
      </c>
      <c r="C130" s="74" t="s">
        <v>63</v>
      </c>
      <c r="D130" s="15" t="s">
        <v>64</v>
      </c>
      <c r="E130" s="16">
        <v>7.9</v>
      </c>
      <c r="F130" s="17"/>
      <c r="G130" s="64"/>
      <c r="H130" s="66">
        <f>+ROUND(E130*F130,2)</f>
        <v>0</v>
      </c>
    </row>
    <row r="131" spans="2:8" s="59" customFormat="1" ht="45" x14ac:dyDescent="0.25">
      <c r="B131" s="60" t="s">
        <v>191</v>
      </c>
      <c r="C131" s="74" t="s">
        <v>66</v>
      </c>
      <c r="D131" s="15" t="s">
        <v>64</v>
      </c>
      <c r="E131" s="16">
        <v>13.5</v>
      </c>
      <c r="F131" s="17"/>
      <c r="G131" s="64"/>
      <c r="H131" s="66">
        <f>+ROUND(E131*F131,2)</f>
        <v>0</v>
      </c>
    </row>
    <row r="132" spans="2:8" s="59" customFormat="1" ht="45" x14ac:dyDescent="0.25">
      <c r="B132" s="60" t="s">
        <v>192</v>
      </c>
      <c r="C132" s="74" t="s">
        <v>68</v>
      </c>
      <c r="D132" s="15" t="s">
        <v>69</v>
      </c>
      <c r="E132" s="16">
        <v>189</v>
      </c>
      <c r="F132" s="17"/>
      <c r="G132" s="64"/>
      <c r="H132" s="66">
        <f>+ROUND(E132*F132,2)</f>
        <v>0</v>
      </c>
    </row>
    <row r="133" spans="2:8" s="59" customFormat="1" x14ac:dyDescent="0.25">
      <c r="B133" s="10" t="s">
        <v>189</v>
      </c>
      <c r="C133" s="10" t="s">
        <v>71</v>
      </c>
      <c r="D133" s="15"/>
      <c r="E133" s="16"/>
      <c r="F133" s="17"/>
      <c r="G133" s="64"/>
      <c r="H133" s="11">
        <f>SUM(H134)</f>
        <v>0</v>
      </c>
    </row>
    <row r="134" spans="2:8" s="59" customFormat="1" x14ac:dyDescent="0.25">
      <c r="B134" s="13" t="s">
        <v>190</v>
      </c>
      <c r="C134" s="13" t="s">
        <v>183</v>
      </c>
      <c r="D134" s="15"/>
      <c r="E134" s="16"/>
      <c r="F134" s="17"/>
      <c r="G134" s="64"/>
      <c r="H134" s="14">
        <f>SUM(H135:H140)</f>
        <v>0</v>
      </c>
    </row>
    <row r="135" spans="2:8" s="59" customFormat="1" ht="60" x14ac:dyDescent="0.25">
      <c r="B135" s="60" t="s">
        <v>193</v>
      </c>
      <c r="C135" s="74" t="s">
        <v>59</v>
      </c>
      <c r="D135" s="15" t="s">
        <v>12</v>
      </c>
      <c r="E135" s="16">
        <v>55</v>
      </c>
      <c r="F135" s="17"/>
      <c r="G135" s="64"/>
      <c r="H135" s="66">
        <f t="shared" ref="H135:H140" si="6">+ROUND(E135*F135,2)</f>
        <v>0</v>
      </c>
    </row>
    <row r="136" spans="2:8" s="59" customFormat="1" ht="60" x14ac:dyDescent="0.25">
      <c r="B136" s="60" t="s">
        <v>194</v>
      </c>
      <c r="C136" s="74" t="s">
        <v>317</v>
      </c>
      <c r="D136" s="15" t="s">
        <v>17</v>
      </c>
      <c r="E136" s="16">
        <v>7.61</v>
      </c>
      <c r="F136" s="17"/>
      <c r="G136" s="64"/>
      <c r="H136" s="66">
        <f t="shared" si="6"/>
        <v>0</v>
      </c>
    </row>
    <row r="137" spans="2:8" s="59" customFormat="1" ht="45" x14ac:dyDescent="0.25">
      <c r="B137" s="60" t="s">
        <v>195</v>
      </c>
      <c r="C137" s="74" t="s">
        <v>76</v>
      </c>
      <c r="D137" s="15" t="s">
        <v>20</v>
      </c>
      <c r="E137" s="16">
        <v>12</v>
      </c>
      <c r="F137" s="17"/>
      <c r="G137" s="64"/>
      <c r="H137" s="66">
        <f t="shared" si="6"/>
        <v>0</v>
      </c>
    </row>
    <row r="138" spans="2:8" s="59" customFormat="1" ht="45" x14ac:dyDescent="0.25">
      <c r="B138" s="60" t="s">
        <v>197</v>
      </c>
      <c r="C138" s="74" t="s">
        <v>11</v>
      </c>
      <c r="D138" s="15" t="s">
        <v>12</v>
      </c>
      <c r="E138" s="16">
        <v>10</v>
      </c>
      <c r="F138" s="17"/>
      <c r="G138" s="64"/>
      <c r="H138" s="66">
        <f t="shared" si="6"/>
        <v>0</v>
      </c>
    </row>
    <row r="139" spans="2:8" s="59" customFormat="1" ht="45" x14ac:dyDescent="0.25">
      <c r="B139" s="60" t="s">
        <v>198</v>
      </c>
      <c r="C139" s="74" t="s">
        <v>78</v>
      </c>
      <c r="D139" s="15" t="s">
        <v>20</v>
      </c>
      <c r="E139" s="16">
        <v>23</v>
      </c>
      <c r="F139" s="17"/>
      <c r="G139" s="64"/>
      <c r="H139" s="66">
        <f t="shared" si="6"/>
        <v>0</v>
      </c>
    </row>
    <row r="140" spans="2:8" s="59" customFormat="1" ht="60" x14ac:dyDescent="0.25">
      <c r="B140" s="60" t="s">
        <v>199</v>
      </c>
      <c r="C140" s="74" t="s">
        <v>80</v>
      </c>
      <c r="D140" s="15" t="s">
        <v>81</v>
      </c>
      <c r="E140" s="16">
        <v>75</v>
      </c>
      <c r="F140" s="17"/>
      <c r="G140" s="64"/>
      <c r="H140" s="66">
        <f t="shared" si="6"/>
        <v>0</v>
      </c>
    </row>
    <row r="141" spans="2:8" s="59" customFormat="1" x14ac:dyDescent="0.25">
      <c r="B141" s="10" t="s">
        <v>196</v>
      </c>
      <c r="C141" s="10" t="s">
        <v>83</v>
      </c>
      <c r="D141" s="15"/>
      <c r="E141" s="16"/>
      <c r="F141" s="17"/>
      <c r="G141" s="64"/>
      <c r="H141" s="11">
        <f>SUM(H142:H150)</f>
        <v>0</v>
      </c>
    </row>
    <row r="142" spans="2:8" s="59" customFormat="1" ht="135" x14ac:dyDescent="0.25">
      <c r="B142" s="60" t="s">
        <v>200</v>
      </c>
      <c r="C142" s="74" t="s">
        <v>85</v>
      </c>
      <c r="D142" s="15" t="s">
        <v>81</v>
      </c>
      <c r="E142" s="16">
        <v>75</v>
      </c>
      <c r="F142" s="17"/>
      <c r="G142" s="64"/>
      <c r="H142" s="66">
        <f t="shared" ref="H142:H150" si="7">+ROUND(E142*F142,2)</f>
        <v>0</v>
      </c>
    </row>
    <row r="143" spans="2:8" s="59" customFormat="1" ht="165" x14ac:dyDescent="0.25">
      <c r="B143" s="60" t="s">
        <v>201</v>
      </c>
      <c r="C143" s="74" t="s">
        <v>87</v>
      </c>
      <c r="D143" s="15" t="s">
        <v>81</v>
      </c>
      <c r="E143" s="16">
        <v>1</v>
      </c>
      <c r="F143" s="17"/>
      <c r="G143" s="64"/>
      <c r="H143" s="66">
        <f t="shared" si="7"/>
        <v>0</v>
      </c>
    </row>
    <row r="144" spans="2:8" s="59" customFormat="1" ht="45" x14ac:dyDescent="0.25">
      <c r="B144" s="60" t="s">
        <v>202</v>
      </c>
      <c r="C144" s="74" t="s">
        <v>89</v>
      </c>
      <c r="D144" s="15" t="s">
        <v>17</v>
      </c>
      <c r="E144" s="16">
        <v>300</v>
      </c>
      <c r="F144" s="17"/>
      <c r="G144" s="64"/>
      <c r="H144" s="66">
        <f t="shared" si="7"/>
        <v>0</v>
      </c>
    </row>
    <row r="145" spans="2:8" s="59" customFormat="1" ht="45" x14ac:dyDescent="0.25">
      <c r="B145" s="60" t="s">
        <v>203</v>
      </c>
      <c r="C145" s="74" t="s">
        <v>91</v>
      </c>
      <c r="D145" s="15" t="s">
        <v>17</v>
      </c>
      <c r="E145" s="16">
        <v>150</v>
      </c>
      <c r="F145" s="17"/>
      <c r="G145" s="64"/>
      <c r="H145" s="66">
        <f t="shared" si="7"/>
        <v>0</v>
      </c>
    </row>
    <row r="146" spans="2:8" s="59" customFormat="1" ht="45" x14ac:dyDescent="0.25">
      <c r="B146" s="60" t="s">
        <v>204</v>
      </c>
      <c r="C146" s="74" t="s">
        <v>93</v>
      </c>
      <c r="D146" s="15" t="s">
        <v>17</v>
      </c>
      <c r="E146" s="16">
        <v>60</v>
      </c>
      <c r="F146" s="17"/>
      <c r="G146" s="64"/>
      <c r="H146" s="66">
        <f t="shared" si="7"/>
        <v>0</v>
      </c>
    </row>
    <row r="147" spans="2:8" s="59" customFormat="1" ht="60" x14ac:dyDescent="0.25">
      <c r="B147" s="60" t="s">
        <v>205</v>
      </c>
      <c r="C147" s="74" t="s">
        <v>95</v>
      </c>
      <c r="D147" s="15" t="s">
        <v>20</v>
      </c>
      <c r="E147" s="16">
        <v>20</v>
      </c>
      <c r="F147" s="17"/>
      <c r="G147" s="64"/>
      <c r="H147" s="66">
        <f t="shared" si="7"/>
        <v>0</v>
      </c>
    </row>
    <row r="148" spans="2:8" s="59" customFormat="1" ht="60" x14ac:dyDescent="0.25">
      <c r="B148" s="60" t="s">
        <v>206</v>
      </c>
      <c r="C148" s="74" t="s">
        <v>344</v>
      </c>
      <c r="D148" s="15" t="s">
        <v>20</v>
      </c>
      <c r="E148" s="16">
        <v>30</v>
      </c>
      <c r="F148" s="17"/>
      <c r="G148" s="64"/>
      <c r="H148" s="66">
        <f t="shared" si="7"/>
        <v>0</v>
      </c>
    </row>
    <row r="149" spans="2:8" s="59" customFormat="1" ht="60" x14ac:dyDescent="0.25">
      <c r="B149" s="60" t="s">
        <v>208</v>
      </c>
      <c r="C149" s="74" t="s">
        <v>283</v>
      </c>
      <c r="D149" s="15" t="s">
        <v>20</v>
      </c>
      <c r="E149" s="16">
        <v>25</v>
      </c>
      <c r="F149" s="17"/>
      <c r="G149" s="64"/>
      <c r="H149" s="66">
        <f t="shared" si="7"/>
        <v>0</v>
      </c>
    </row>
    <row r="150" spans="2:8" s="59" customFormat="1" ht="45" x14ac:dyDescent="0.25">
      <c r="B150" s="60" t="s">
        <v>209</v>
      </c>
      <c r="C150" s="74" t="s">
        <v>103</v>
      </c>
      <c r="D150" s="15" t="s">
        <v>20</v>
      </c>
      <c r="E150" s="16">
        <v>5</v>
      </c>
      <c r="F150" s="17"/>
      <c r="G150" s="64"/>
      <c r="H150" s="66">
        <f t="shared" si="7"/>
        <v>0</v>
      </c>
    </row>
    <row r="151" spans="2:8" s="59" customFormat="1" x14ac:dyDescent="0.25">
      <c r="B151" s="10" t="s">
        <v>207</v>
      </c>
      <c r="C151" s="10" t="s">
        <v>105</v>
      </c>
      <c r="D151" s="15"/>
      <c r="E151" s="16"/>
      <c r="F151" s="17"/>
      <c r="G151" s="64"/>
      <c r="H151" s="11">
        <f>SUM(H152:H167)</f>
        <v>0</v>
      </c>
    </row>
    <row r="152" spans="2:8" s="59" customFormat="1" ht="90" x14ac:dyDescent="0.25">
      <c r="B152" s="60" t="s">
        <v>210</v>
      </c>
      <c r="C152" s="74" t="s">
        <v>109</v>
      </c>
      <c r="D152" s="15" t="s">
        <v>20</v>
      </c>
      <c r="E152" s="16">
        <v>6</v>
      </c>
      <c r="F152" s="17"/>
      <c r="G152" s="64"/>
      <c r="H152" s="66">
        <f t="shared" ref="H152:H167" si="8">+ROUND(E152*F152,2)</f>
        <v>0</v>
      </c>
    </row>
    <row r="153" spans="2:8" s="59" customFormat="1" ht="90" x14ac:dyDescent="0.25">
      <c r="B153" s="60" t="s">
        <v>211</v>
      </c>
      <c r="C153" s="74" t="s">
        <v>111</v>
      </c>
      <c r="D153" s="15" t="s">
        <v>20</v>
      </c>
      <c r="E153" s="16">
        <v>4</v>
      </c>
      <c r="F153" s="17"/>
      <c r="G153" s="64"/>
      <c r="H153" s="66">
        <f t="shared" si="8"/>
        <v>0</v>
      </c>
    </row>
    <row r="154" spans="2:8" s="59" customFormat="1" ht="45" x14ac:dyDescent="0.25">
      <c r="B154" s="60" t="s">
        <v>212</v>
      </c>
      <c r="C154" s="74" t="s">
        <v>113</v>
      </c>
      <c r="D154" s="15" t="s">
        <v>20</v>
      </c>
      <c r="E154" s="16">
        <v>6</v>
      </c>
      <c r="F154" s="17"/>
      <c r="G154" s="64"/>
      <c r="H154" s="66">
        <f t="shared" si="8"/>
        <v>0</v>
      </c>
    </row>
    <row r="155" spans="2:8" s="59" customFormat="1" ht="45" x14ac:dyDescent="0.25">
      <c r="B155" s="60" t="s">
        <v>213</v>
      </c>
      <c r="C155" s="74" t="s">
        <v>115</v>
      </c>
      <c r="D155" s="15" t="s">
        <v>20</v>
      </c>
      <c r="E155" s="16">
        <v>6</v>
      </c>
      <c r="F155" s="17"/>
      <c r="G155" s="64"/>
      <c r="H155" s="66">
        <f t="shared" si="8"/>
        <v>0</v>
      </c>
    </row>
    <row r="156" spans="2:8" s="59" customFormat="1" ht="45" x14ac:dyDescent="0.25">
      <c r="B156" s="60" t="s">
        <v>214</v>
      </c>
      <c r="C156" s="74" t="s">
        <v>117</v>
      </c>
      <c r="D156" s="15" t="s">
        <v>20</v>
      </c>
      <c r="E156" s="16">
        <v>14</v>
      </c>
      <c r="F156" s="17"/>
      <c r="G156" s="64"/>
      <c r="H156" s="66">
        <f t="shared" si="8"/>
        <v>0</v>
      </c>
    </row>
    <row r="157" spans="2:8" s="59" customFormat="1" ht="45" x14ac:dyDescent="0.25">
      <c r="B157" s="60" t="s">
        <v>215</v>
      </c>
      <c r="C157" s="74" t="s">
        <v>119</v>
      </c>
      <c r="D157" s="15" t="s">
        <v>20</v>
      </c>
      <c r="E157" s="16">
        <v>14</v>
      </c>
      <c r="F157" s="17"/>
      <c r="G157" s="64"/>
      <c r="H157" s="66">
        <f t="shared" si="8"/>
        <v>0</v>
      </c>
    </row>
    <row r="158" spans="2:8" s="59" customFormat="1" ht="45" x14ac:dyDescent="0.25">
      <c r="B158" s="60" t="s">
        <v>216</v>
      </c>
      <c r="C158" s="74" t="s">
        <v>121</v>
      </c>
      <c r="D158" s="15" t="s">
        <v>20</v>
      </c>
      <c r="E158" s="16">
        <v>2</v>
      </c>
      <c r="F158" s="17"/>
      <c r="G158" s="64"/>
      <c r="H158" s="66">
        <f t="shared" si="8"/>
        <v>0</v>
      </c>
    </row>
    <row r="159" spans="2:8" s="59" customFormat="1" ht="60" x14ac:dyDescent="0.25">
      <c r="B159" s="60" t="s">
        <v>217</v>
      </c>
      <c r="C159" s="74" t="s">
        <v>123</v>
      </c>
      <c r="D159" s="15" t="s">
        <v>20</v>
      </c>
      <c r="E159" s="16">
        <v>4</v>
      </c>
      <c r="F159" s="17"/>
      <c r="G159" s="64"/>
      <c r="H159" s="66">
        <f t="shared" si="8"/>
        <v>0</v>
      </c>
    </row>
    <row r="160" spans="2:8" s="59" customFormat="1" ht="60" x14ac:dyDescent="0.25">
      <c r="B160" s="60" t="s">
        <v>218</v>
      </c>
      <c r="C160" s="74" t="s">
        <v>127</v>
      </c>
      <c r="D160" s="15" t="s">
        <v>20</v>
      </c>
      <c r="E160" s="16">
        <v>6</v>
      </c>
      <c r="F160" s="17"/>
      <c r="G160" s="64"/>
      <c r="H160" s="66">
        <f t="shared" si="8"/>
        <v>0</v>
      </c>
    </row>
    <row r="161" spans="2:8" s="59" customFormat="1" ht="60" x14ac:dyDescent="0.25">
      <c r="B161" s="60" t="s">
        <v>219</v>
      </c>
      <c r="C161" s="74" t="s">
        <v>129</v>
      </c>
      <c r="D161" s="15" t="s">
        <v>20</v>
      </c>
      <c r="E161" s="16">
        <v>20</v>
      </c>
      <c r="F161" s="17"/>
      <c r="G161" s="64"/>
      <c r="H161" s="66">
        <f t="shared" si="8"/>
        <v>0</v>
      </c>
    </row>
    <row r="162" spans="2:8" s="59" customFormat="1" ht="60" x14ac:dyDescent="0.25">
      <c r="B162" s="60" t="s">
        <v>220</v>
      </c>
      <c r="C162" s="74" t="s">
        <v>345</v>
      </c>
      <c r="D162" s="15" t="s">
        <v>20</v>
      </c>
      <c r="E162" s="16">
        <v>1</v>
      </c>
      <c r="F162" s="17"/>
      <c r="G162" s="64"/>
      <c r="H162" s="66">
        <f t="shared" si="8"/>
        <v>0</v>
      </c>
    </row>
    <row r="163" spans="2:8" s="59" customFormat="1" ht="30" x14ac:dyDescent="0.25">
      <c r="B163" s="60" t="s">
        <v>221</v>
      </c>
      <c r="C163" s="74" t="s">
        <v>131</v>
      </c>
      <c r="D163" s="15" t="s">
        <v>20</v>
      </c>
      <c r="E163" s="16">
        <v>3</v>
      </c>
      <c r="F163" s="17"/>
      <c r="G163" s="64"/>
      <c r="H163" s="66">
        <f t="shared" si="8"/>
        <v>0</v>
      </c>
    </row>
    <row r="164" spans="2:8" s="59" customFormat="1" ht="45" x14ac:dyDescent="0.25">
      <c r="B164" s="60" t="s">
        <v>224</v>
      </c>
      <c r="C164" s="74" t="s">
        <v>133</v>
      </c>
      <c r="D164" s="15" t="s">
        <v>20</v>
      </c>
      <c r="E164" s="16">
        <v>3</v>
      </c>
      <c r="F164" s="17"/>
      <c r="G164" s="64"/>
      <c r="H164" s="66">
        <f t="shared" si="8"/>
        <v>0</v>
      </c>
    </row>
    <row r="165" spans="2:8" s="59" customFormat="1" ht="45" x14ac:dyDescent="0.25">
      <c r="B165" s="60" t="s">
        <v>225</v>
      </c>
      <c r="C165" s="74" t="s">
        <v>135</v>
      </c>
      <c r="D165" s="15" t="s">
        <v>20</v>
      </c>
      <c r="E165" s="16">
        <v>3</v>
      </c>
      <c r="F165" s="17"/>
      <c r="G165" s="64"/>
      <c r="H165" s="66">
        <f t="shared" si="8"/>
        <v>0</v>
      </c>
    </row>
    <row r="166" spans="2:8" s="59" customFormat="1" ht="90" x14ac:dyDescent="0.25">
      <c r="B166" s="60" t="s">
        <v>226</v>
      </c>
      <c r="C166" s="74" t="s">
        <v>320</v>
      </c>
      <c r="D166" s="15" t="s">
        <v>20</v>
      </c>
      <c r="E166" s="16">
        <v>1</v>
      </c>
      <c r="F166" s="17"/>
      <c r="G166" s="64"/>
      <c r="H166" s="66">
        <f t="shared" si="8"/>
        <v>0</v>
      </c>
    </row>
    <row r="167" spans="2:8" s="59" customFormat="1" ht="315" x14ac:dyDescent="0.25">
      <c r="B167" s="60" t="s">
        <v>227</v>
      </c>
      <c r="C167" s="74" t="s">
        <v>361</v>
      </c>
      <c r="D167" s="15" t="s">
        <v>20</v>
      </c>
      <c r="E167" s="16">
        <v>1</v>
      </c>
      <c r="F167" s="17"/>
      <c r="G167" s="64"/>
      <c r="H167" s="66">
        <f t="shared" si="8"/>
        <v>0</v>
      </c>
    </row>
    <row r="168" spans="2:8" s="59" customFormat="1" x14ac:dyDescent="0.25">
      <c r="B168" s="10" t="s">
        <v>222</v>
      </c>
      <c r="C168" s="10" t="s">
        <v>139</v>
      </c>
      <c r="D168" s="15"/>
      <c r="E168" s="16"/>
      <c r="F168" s="17"/>
      <c r="G168" s="64"/>
      <c r="H168" s="11">
        <f>SUM(H169:H176)</f>
        <v>0</v>
      </c>
    </row>
    <row r="169" spans="2:8" s="59" customFormat="1" ht="60" x14ac:dyDescent="0.25">
      <c r="B169" s="60" t="s">
        <v>228</v>
      </c>
      <c r="C169" s="74" t="s">
        <v>145</v>
      </c>
      <c r="D169" s="15" t="s">
        <v>12</v>
      </c>
      <c r="E169" s="16">
        <v>520</v>
      </c>
      <c r="F169" s="17"/>
      <c r="G169" s="64"/>
      <c r="H169" s="66">
        <f t="shared" ref="H169:H176" si="9">+ROUND(E169*F169,2)</f>
        <v>0</v>
      </c>
    </row>
    <row r="170" spans="2:8" s="59" customFormat="1" ht="60" x14ac:dyDescent="0.25">
      <c r="B170" s="60" t="s">
        <v>229</v>
      </c>
      <c r="C170" s="74" t="s">
        <v>336</v>
      </c>
      <c r="D170" s="15" t="s">
        <v>12</v>
      </c>
      <c r="E170" s="16">
        <v>30</v>
      </c>
      <c r="F170" s="17"/>
      <c r="G170" s="64"/>
      <c r="H170" s="66">
        <f t="shared" si="9"/>
        <v>0</v>
      </c>
    </row>
    <row r="171" spans="2:8" s="59" customFormat="1" ht="60" x14ac:dyDescent="0.25">
      <c r="B171" s="60" t="s">
        <v>230</v>
      </c>
      <c r="C171" s="74" t="s">
        <v>337</v>
      </c>
      <c r="D171" s="15" t="s">
        <v>64</v>
      </c>
      <c r="E171" s="16">
        <v>1</v>
      </c>
      <c r="F171" s="17"/>
      <c r="G171" s="64"/>
      <c r="H171" s="66">
        <f t="shared" si="9"/>
        <v>0</v>
      </c>
    </row>
    <row r="172" spans="2:8" s="59" customFormat="1" ht="105" x14ac:dyDescent="0.25">
      <c r="B172" s="60" t="s">
        <v>232</v>
      </c>
      <c r="C172" s="74" t="s">
        <v>338</v>
      </c>
      <c r="D172" s="15" t="s">
        <v>12</v>
      </c>
      <c r="E172" s="16">
        <v>25</v>
      </c>
      <c r="F172" s="17"/>
      <c r="G172" s="64"/>
      <c r="H172" s="66">
        <f t="shared" si="9"/>
        <v>0</v>
      </c>
    </row>
    <row r="173" spans="2:8" s="59" customFormat="1" ht="75" x14ac:dyDescent="0.25">
      <c r="B173" s="60" t="s">
        <v>234</v>
      </c>
      <c r="C173" s="74" t="s">
        <v>339</v>
      </c>
      <c r="D173" s="15" t="s">
        <v>12</v>
      </c>
      <c r="E173" s="16">
        <v>30</v>
      </c>
      <c r="F173" s="17"/>
      <c r="G173" s="64"/>
      <c r="H173" s="66">
        <f t="shared" si="9"/>
        <v>0</v>
      </c>
    </row>
    <row r="174" spans="2:8" s="59" customFormat="1" ht="30" x14ac:dyDescent="0.25">
      <c r="B174" s="60" t="s">
        <v>237</v>
      </c>
      <c r="C174" s="74" t="s">
        <v>308</v>
      </c>
      <c r="D174" s="15" t="s">
        <v>12</v>
      </c>
      <c r="E174" s="16">
        <v>520</v>
      </c>
      <c r="F174" s="17"/>
      <c r="G174" s="64"/>
      <c r="H174" s="66">
        <f t="shared" si="9"/>
        <v>0</v>
      </c>
    </row>
    <row r="175" spans="2:8" s="59" customFormat="1" ht="90" x14ac:dyDescent="0.25">
      <c r="B175" s="60" t="s">
        <v>238</v>
      </c>
      <c r="C175" s="74" t="s">
        <v>346</v>
      </c>
      <c r="D175" s="15" t="s">
        <v>17</v>
      </c>
      <c r="E175" s="16">
        <v>10</v>
      </c>
      <c r="F175" s="17"/>
      <c r="G175" s="64"/>
      <c r="H175" s="66">
        <f t="shared" si="9"/>
        <v>0</v>
      </c>
    </row>
    <row r="176" spans="2:8" s="59" customFormat="1" ht="165" x14ac:dyDescent="0.25">
      <c r="B176" s="60" t="s">
        <v>239</v>
      </c>
      <c r="C176" s="74" t="s">
        <v>347</v>
      </c>
      <c r="D176" s="15" t="s">
        <v>12</v>
      </c>
      <c r="E176" s="16">
        <v>520</v>
      </c>
      <c r="F176" s="17"/>
      <c r="G176" s="64"/>
      <c r="H176" s="66">
        <f t="shared" si="9"/>
        <v>0</v>
      </c>
    </row>
    <row r="177" spans="2:8" s="59" customFormat="1" x14ac:dyDescent="0.25">
      <c r="B177" s="10" t="s">
        <v>233</v>
      </c>
      <c r="C177" s="10" t="s">
        <v>149</v>
      </c>
      <c r="D177" s="15"/>
      <c r="E177" s="16"/>
      <c r="F177" s="17"/>
      <c r="G177" s="64"/>
      <c r="H177" s="11">
        <f>SUM(H178)</f>
        <v>0</v>
      </c>
    </row>
    <row r="178" spans="2:8" s="59" customFormat="1" ht="30" x14ac:dyDescent="0.25">
      <c r="B178" s="60" t="s">
        <v>240</v>
      </c>
      <c r="C178" s="74" t="s">
        <v>151</v>
      </c>
      <c r="D178" s="15" t="s">
        <v>12</v>
      </c>
      <c r="E178" s="16">
        <v>1420</v>
      </c>
      <c r="F178" s="17"/>
      <c r="G178" s="64"/>
      <c r="H178" s="66">
        <f>+ROUND(E178*F178,2)</f>
        <v>0</v>
      </c>
    </row>
    <row r="179" spans="2:8" s="59" customFormat="1" ht="25.5" x14ac:dyDescent="0.25">
      <c r="B179" s="67" t="s">
        <v>235</v>
      </c>
      <c r="C179" s="68" t="s">
        <v>364</v>
      </c>
      <c r="D179" s="69"/>
      <c r="E179" s="70"/>
      <c r="F179" s="71"/>
      <c r="G179" s="72"/>
      <c r="H179" s="73">
        <f>+H180+H191+H197+H204+H210+H216+H227+H245+H250</f>
        <v>0</v>
      </c>
    </row>
    <row r="180" spans="2:8" s="59" customFormat="1" x14ac:dyDescent="0.25">
      <c r="B180" s="10" t="s">
        <v>236</v>
      </c>
      <c r="C180" s="10" t="s">
        <v>9</v>
      </c>
      <c r="D180" s="15"/>
      <c r="E180" s="16"/>
      <c r="F180" s="17"/>
      <c r="G180" s="64"/>
      <c r="H180" s="11">
        <f>SUM(H181:H190)</f>
        <v>0</v>
      </c>
    </row>
    <row r="181" spans="2:8" s="59" customFormat="1" ht="45" x14ac:dyDescent="0.25">
      <c r="B181" s="60" t="s">
        <v>241</v>
      </c>
      <c r="C181" s="74" t="s">
        <v>11</v>
      </c>
      <c r="D181" s="15" t="s">
        <v>12</v>
      </c>
      <c r="E181" s="16">
        <v>4</v>
      </c>
      <c r="F181" s="17"/>
      <c r="G181" s="65"/>
      <c r="H181" s="66">
        <f t="shared" ref="H181:H190" si="10">+ROUND(E181*F181,2)</f>
        <v>0</v>
      </c>
    </row>
    <row r="182" spans="2:8" s="59" customFormat="1" ht="45" x14ac:dyDescent="0.25">
      <c r="B182" s="60" t="s">
        <v>242</v>
      </c>
      <c r="C182" s="74" t="s">
        <v>14</v>
      </c>
      <c r="D182" s="15" t="s">
        <v>12</v>
      </c>
      <c r="E182" s="16">
        <v>4</v>
      </c>
      <c r="F182" s="17"/>
      <c r="G182" s="64"/>
      <c r="H182" s="66">
        <f t="shared" si="10"/>
        <v>0</v>
      </c>
    </row>
    <row r="183" spans="2:8" s="59" customFormat="1" ht="45" x14ac:dyDescent="0.25">
      <c r="B183" s="60" t="s">
        <v>243</v>
      </c>
      <c r="C183" s="74" t="s">
        <v>16</v>
      </c>
      <c r="D183" s="15" t="s">
        <v>17</v>
      </c>
      <c r="E183" s="16">
        <v>65</v>
      </c>
      <c r="F183" s="17"/>
      <c r="G183" s="64"/>
      <c r="H183" s="66">
        <f t="shared" si="10"/>
        <v>0</v>
      </c>
    </row>
    <row r="184" spans="2:8" s="59" customFormat="1" ht="60" x14ac:dyDescent="0.25">
      <c r="B184" s="60" t="s">
        <v>244</v>
      </c>
      <c r="C184" s="74" t="s">
        <v>19</v>
      </c>
      <c r="D184" s="15" t="s">
        <v>20</v>
      </c>
      <c r="E184" s="16">
        <v>4</v>
      </c>
      <c r="F184" s="17"/>
      <c r="G184" s="64"/>
      <c r="H184" s="66">
        <f t="shared" si="10"/>
        <v>0</v>
      </c>
    </row>
    <row r="185" spans="2:8" s="59" customFormat="1" ht="135" x14ac:dyDescent="0.25">
      <c r="B185" s="60" t="s">
        <v>245</v>
      </c>
      <c r="C185" s="74" t="s">
        <v>22</v>
      </c>
      <c r="D185" s="15" t="s">
        <v>20</v>
      </c>
      <c r="E185" s="16">
        <v>2</v>
      </c>
      <c r="F185" s="17"/>
      <c r="G185" s="64"/>
      <c r="H185" s="66">
        <f t="shared" si="10"/>
        <v>0</v>
      </c>
    </row>
    <row r="186" spans="2:8" s="59" customFormat="1" ht="195" x14ac:dyDescent="0.25">
      <c r="B186" s="60" t="s">
        <v>246</v>
      </c>
      <c r="C186" s="74" t="s">
        <v>24</v>
      </c>
      <c r="D186" s="15" t="s">
        <v>12</v>
      </c>
      <c r="E186" s="16">
        <v>46</v>
      </c>
      <c r="F186" s="17"/>
      <c r="G186" s="64"/>
      <c r="H186" s="66">
        <f t="shared" si="10"/>
        <v>0</v>
      </c>
    </row>
    <row r="187" spans="2:8" s="59" customFormat="1" ht="45" x14ac:dyDescent="0.25">
      <c r="B187" s="60" t="s">
        <v>248</v>
      </c>
      <c r="C187" s="74" t="s">
        <v>26</v>
      </c>
      <c r="D187" s="15" t="s">
        <v>12</v>
      </c>
      <c r="E187" s="16">
        <v>2</v>
      </c>
      <c r="F187" s="17"/>
      <c r="G187" s="64"/>
      <c r="H187" s="66">
        <f t="shared" si="10"/>
        <v>0</v>
      </c>
    </row>
    <row r="188" spans="2:8" s="59" customFormat="1" ht="60" x14ac:dyDescent="0.25">
      <c r="B188" s="60" t="s">
        <v>249</v>
      </c>
      <c r="C188" s="74" t="s">
        <v>30</v>
      </c>
      <c r="D188" s="15" t="s">
        <v>20</v>
      </c>
      <c r="E188" s="16">
        <v>4</v>
      </c>
      <c r="F188" s="17"/>
      <c r="G188" s="64"/>
      <c r="H188" s="66">
        <f t="shared" si="10"/>
        <v>0</v>
      </c>
    </row>
    <row r="189" spans="2:8" s="59" customFormat="1" ht="105" x14ac:dyDescent="0.25">
      <c r="B189" s="60" t="s">
        <v>250</v>
      </c>
      <c r="C189" s="74" t="s">
        <v>32</v>
      </c>
      <c r="D189" s="15" t="s">
        <v>12</v>
      </c>
      <c r="E189" s="16">
        <v>48.51</v>
      </c>
      <c r="F189" s="17"/>
      <c r="G189" s="64"/>
      <c r="H189" s="66">
        <f t="shared" si="10"/>
        <v>0</v>
      </c>
    </row>
    <row r="190" spans="2:8" s="59" customFormat="1" ht="45" x14ac:dyDescent="0.25">
      <c r="B190" s="60" t="s">
        <v>252</v>
      </c>
      <c r="C190" s="74" t="s">
        <v>34</v>
      </c>
      <c r="D190" s="15" t="s">
        <v>20</v>
      </c>
      <c r="E190" s="16">
        <v>22</v>
      </c>
      <c r="F190" s="17"/>
      <c r="G190" s="64"/>
      <c r="H190" s="66">
        <f t="shared" si="10"/>
        <v>0</v>
      </c>
    </row>
    <row r="191" spans="2:8" s="59" customFormat="1" x14ac:dyDescent="0.25">
      <c r="B191" s="10" t="s">
        <v>247</v>
      </c>
      <c r="C191" s="10" t="s">
        <v>36</v>
      </c>
      <c r="D191" s="15"/>
      <c r="E191" s="16"/>
      <c r="F191" s="17"/>
      <c r="G191" s="64"/>
      <c r="H191" s="11">
        <f>SUM(H192:H196)</f>
        <v>0</v>
      </c>
    </row>
    <row r="192" spans="2:8" s="59" customFormat="1" ht="75" x14ac:dyDescent="0.25">
      <c r="B192" s="60" t="s">
        <v>254</v>
      </c>
      <c r="C192" s="74" t="s">
        <v>38</v>
      </c>
      <c r="D192" s="15" t="s">
        <v>12</v>
      </c>
      <c r="E192" s="16">
        <v>1070</v>
      </c>
      <c r="F192" s="17"/>
      <c r="G192" s="64"/>
      <c r="H192" s="66">
        <f>+ROUND(E192*F192,2)</f>
        <v>0</v>
      </c>
    </row>
    <row r="193" spans="2:8" s="59" customFormat="1" ht="90" x14ac:dyDescent="0.25">
      <c r="B193" s="60" t="s">
        <v>255</v>
      </c>
      <c r="C193" s="74" t="s">
        <v>40</v>
      </c>
      <c r="D193" s="15" t="s">
        <v>12</v>
      </c>
      <c r="E193" s="16">
        <v>620</v>
      </c>
      <c r="F193" s="17"/>
      <c r="G193" s="64"/>
      <c r="H193" s="66">
        <f>+ROUND(E193*F193,2)</f>
        <v>0</v>
      </c>
    </row>
    <row r="194" spans="2:8" s="59" customFormat="1" ht="75" x14ac:dyDescent="0.25">
      <c r="B194" s="60" t="s">
        <v>256</v>
      </c>
      <c r="C194" s="74" t="s">
        <v>42</v>
      </c>
      <c r="D194" s="15" t="s">
        <v>12</v>
      </c>
      <c r="E194" s="16">
        <v>60</v>
      </c>
      <c r="F194" s="17"/>
      <c r="G194" s="64"/>
      <c r="H194" s="66">
        <f>+ROUND(E194*F194,2)</f>
        <v>0</v>
      </c>
    </row>
    <row r="195" spans="2:8" s="59" customFormat="1" ht="180" x14ac:dyDescent="0.25">
      <c r="B195" s="60" t="s">
        <v>258</v>
      </c>
      <c r="C195" s="74" t="s">
        <v>44</v>
      </c>
      <c r="D195" s="15" t="s">
        <v>12</v>
      </c>
      <c r="E195" s="16">
        <v>345</v>
      </c>
      <c r="F195" s="17"/>
      <c r="G195" s="64"/>
      <c r="H195" s="66">
        <f>+ROUND(E195*F195,2)</f>
        <v>0</v>
      </c>
    </row>
    <row r="196" spans="2:8" s="59" customFormat="1" ht="75" x14ac:dyDescent="0.25">
      <c r="B196" s="60" t="s">
        <v>260</v>
      </c>
      <c r="C196" s="74" t="s">
        <v>328</v>
      </c>
      <c r="D196" s="15" t="s">
        <v>20</v>
      </c>
      <c r="E196" s="16">
        <v>1</v>
      </c>
      <c r="F196" s="17"/>
      <c r="G196" s="64"/>
      <c r="H196" s="66">
        <f>+ROUND(E196*F196,2)</f>
        <v>0</v>
      </c>
    </row>
    <row r="197" spans="2:8" s="59" customFormat="1" x14ac:dyDescent="0.25">
      <c r="B197" s="10" t="s">
        <v>253</v>
      </c>
      <c r="C197" s="10" t="s">
        <v>46</v>
      </c>
      <c r="D197" s="15"/>
      <c r="E197" s="16"/>
      <c r="F197" s="17"/>
      <c r="G197" s="64"/>
      <c r="H197" s="11">
        <f>SUM(H198:H203)</f>
        <v>0</v>
      </c>
    </row>
    <row r="198" spans="2:8" s="59" customFormat="1" ht="90" x14ac:dyDescent="0.25">
      <c r="B198" s="60" t="s">
        <v>262</v>
      </c>
      <c r="C198" s="74" t="s">
        <v>48</v>
      </c>
      <c r="D198" s="15" t="s">
        <v>12</v>
      </c>
      <c r="E198" s="16">
        <v>2</v>
      </c>
      <c r="F198" s="17"/>
      <c r="G198" s="64"/>
      <c r="H198" s="66">
        <f t="shared" ref="H198:H203" si="11">+ROUND(E198*F198,2)</f>
        <v>0</v>
      </c>
    </row>
    <row r="199" spans="2:8" s="59" customFormat="1" ht="105" x14ac:dyDescent="0.25">
      <c r="B199" s="60" t="s">
        <v>263</v>
      </c>
      <c r="C199" s="74" t="s">
        <v>50</v>
      </c>
      <c r="D199" s="15" t="s">
        <v>17</v>
      </c>
      <c r="E199" s="16">
        <v>5</v>
      </c>
      <c r="F199" s="17"/>
      <c r="G199" s="64"/>
      <c r="H199" s="66">
        <f t="shared" si="11"/>
        <v>0</v>
      </c>
    </row>
    <row r="200" spans="2:8" s="59" customFormat="1" ht="105" x14ac:dyDescent="0.25">
      <c r="B200" s="60" t="s">
        <v>264</v>
      </c>
      <c r="C200" s="74" t="s">
        <v>52</v>
      </c>
      <c r="D200" s="15" t="s">
        <v>12</v>
      </c>
      <c r="E200" s="16">
        <v>6</v>
      </c>
      <c r="F200" s="17"/>
      <c r="G200" s="64"/>
      <c r="H200" s="66">
        <f t="shared" si="11"/>
        <v>0</v>
      </c>
    </row>
    <row r="201" spans="2:8" s="59" customFormat="1" ht="90" x14ac:dyDescent="0.25">
      <c r="B201" s="60" t="s">
        <v>265</v>
      </c>
      <c r="C201" s="74" t="s">
        <v>48</v>
      </c>
      <c r="D201" s="15" t="s">
        <v>12</v>
      </c>
      <c r="E201" s="16">
        <v>5</v>
      </c>
      <c r="F201" s="17"/>
      <c r="G201" s="64"/>
      <c r="H201" s="66">
        <f t="shared" si="11"/>
        <v>0</v>
      </c>
    </row>
    <row r="202" spans="2:8" s="59" customFormat="1" ht="90" x14ac:dyDescent="0.25">
      <c r="B202" s="60" t="s">
        <v>266</v>
      </c>
      <c r="C202" s="74" t="s">
        <v>55</v>
      </c>
      <c r="D202" s="15" t="s">
        <v>12</v>
      </c>
      <c r="E202" s="16">
        <v>5</v>
      </c>
      <c r="F202" s="17"/>
      <c r="G202" s="64"/>
      <c r="H202" s="66">
        <f t="shared" si="11"/>
        <v>0</v>
      </c>
    </row>
    <row r="203" spans="2:8" s="59" customFormat="1" ht="90" x14ac:dyDescent="0.25">
      <c r="B203" s="60" t="s">
        <v>268</v>
      </c>
      <c r="C203" s="74" t="s">
        <v>322</v>
      </c>
      <c r="D203" s="15" t="s">
        <v>12</v>
      </c>
      <c r="E203" s="16">
        <v>40</v>
      </c>
      <c r="F203" s="17"/>
      <c r="G203" s="64"/>
      <c r="H203" s="66">
        <f t="shared" si="11"/>
        <v>0</v>
      </c>
    </row>
    <row r="204" spans="2:8" s="59" customFormat="1" x14ac:dyDescent="0.25">
      <c r="B204" s="10" t="s">
        <v>261</v>
      </c>
      <c r="C204" s="10" t="s">
        <v>57</v>
      </c>
      <c r="D204" s="15"/>
      <c r="E204" s="16"/>
      <c r="F204" s="17"/>
      <c r="G204" s="64"/>
      <c r="H204" s="11">
        <f>SUM(H205:H209)</f>
        <v>0</v>
      </c>
    </row>
    <row r="205" spans="2:8" s="59" customFormat="1" ht="60" x14ac:dyDescent="0.25">
      <c r="B205" s="60" t="s">
        <v>269</v>
      </c>
      <c r="C205" s="74" t="s">
        <v>59</v>
      </c>
      <c r="D205" s="15" t="s">
        <v>12</v>
      </c>
      <c r="E205" s="16">
        <v>6</v>
      </c>
      <c r="F205" s="17"/>
      <c r="G205" s="64"/>
      <c r="H205" s="66">
        <f>+ROUND(E205*F205,2)</f>
        <v>0</v>
      </c>
    </row>
    <row r="206" spans="2:8" s="59" customFormat="1" ht="45" x14ac:dyDescent="0.25">
      <c r="B206" s="60" t="s">
        <v>270</v>
      </c>
      <c r="C206" s="74" t="s">
        <v>61</v>
      </c>
      <c r="D206" s="15" t="s">
        <v>17</v>
      </c>
      <c r="E206" s="16">
        <v>6</v>
      </c>
      <c r="F206" s="17"/>
      <c r="G206" s="64"/>
      <c r="H206" s="66">
        <f>+ROUND(E206*F206,2)</f>
        <v>0</v>
      </c>
    </row>
    <row r="207" spans="2:8" s="59" customFormat="1" ht="60" x14ac:dyDescent="0.25">
      <c r="B207" s="60" t="s">
        <v>271</v>
      </c>
      <c r="C207" s="74" t="s">
        <v>63</v>
      </c>
      <c r="D207" s="15" t="s">
        <v>64</v>
      </c>
      <c r="E207" s="16">
        <v>3.38</v>
      </c>
      <c r="F207" s="17"/>
      <c r="G207" s="64"/>
      <c r="H207" s="66">
        <f>+ROUND(E207*F207,2)</f>
        <v>0</v>
      </c>
    </row>
    <row r="208" spans="2:8" s="59" customFormat="1" ht="45" x14ac:dyDescent="0.25">
      <c r="B208" s="60" t="s">
        <v>272</v>
      </c>
      <c r="C208" s="74" t="s">
        <v>66</v>
      </c>
      <c r="D208" s="15" t="s">
        <v>64</v>
      </c>
      <c r="E208" s="16">
        <v>7.5</v>
      </c>
      <c r="F208" s="17"/>
      <c r="G208" s="64"/>
      <c r="H208" s="66">
        <f>+ROUND(E208*F208,2)</f>
        <v>0</v>
      </c>
    </row>
    <row r="209" spans="2:8" s="59" customFormat="1" ht="45" x14ac:dyDescent="0.25">
      <c r="B209" s="60" t="s">
        <v>274</v>
      </c>
      <c r="C209" s="74" t="s">
        <v>68</v>
      </c>
      <c r="D209" s="15" t="s">
        <v>69</v>
      </c>
      <c r="E209" s="16">
        <v>112.5</v>
      </c>
      <c r="F209" s="17"/>
      <c r="G209" s="64"/>
      <c r="H209" s="66">
        <f>+ROUND(E209*F209,2)</f>
        <v>0</v>
      </c>
    </row>
    <row r="210" spans="2:8" s="59" customFormat="1" x14ac:dyDescent="0.25">
      <c r="B210" s="10" t="s">
        <v>267</v>
      </c>
      <c r="C210" s="10" t="s">
        <v>71</v>
      </c>
      <c r="D210" s="15"/>
      <c r="E210" s="16"/>
      <c r="F210" s="17"/>
      <c r="G210" s="64"/>
      <c r="H210" s="11">
        <f>SUM(H211:H215)</f>
        <v>0</v>
      </c>
    </row>
    <row r="211" spans="2:8" s="59" customFormat="1" ht="60" x14ac:dyDescent="0.25">
      <c r="B211" s="60" t="s">
        <v>275</v>
      </c>
      <c r="C211" s="74" t="s">
        <v>59</v>
      </c>
      <c r="D211" s="15" t="s">
        <v>12</v>
      </c>
      <c r="E211" s="16">
        <v>35</v>
      </c>
      <c r="F211" s="17"/>
      <c r="G211" s="64"/>
      <c r="H211" s="66">
        <f>+ROUND(E211*F211,2)</f>
        <v>0</v>
      </c>
    </row>
    <row r="212" spans="2:8" s="59" customFormat="1" ht="75" x14ac:dyDescent="0.25">
      <c r="B212" s="60" t="s">
        <v>276</v>
      </c>
      <c r="C212" s="74" t="s">
        <v>74</v>
      </c>
      <c r="D212" s="15" t="s">
        <v>17</v>
      </c>
      <c r="E212" s="16">
        <v>2</v>
      </c>
      <c r="F212" s="17"/>
      <c r="G212" s="64"/>
      <c r="H212" s="66">
        <f>+ROUND(E212*F212,2)</f>
        <v>0</v>
      </c>
    </row>
    <row r="213" spans="2:8" s="59" customFormat="1" ht="45" x14ac:dyDescent="0.25">
      <c r="B213" s="60" t="s">
        <v>277</v>
      </c>
      <c r="C213" s="74" t="s">
        <v>76</v>
      </c>
      <c r="D213" s="15" t="s">
        <v>20</v>
      </c>
      <c r="E213" s="16">
        <v>5</v>
      </c>
      <c r="F213" s="17"/>
      <c r="G213" s="64"/>
      <c r="H213" s="66">
        <f>+ROUND(E213*F213,2)</f>
        <v>0</v>
      </c>
    </row>
    <row r="214" spans="2:8" s="59" customFormat="1" ht="45" x14ac:dyDescent="0.25">
      <c r="B214" s="60" t="s">
        <v>278</v>
      </c>
      <c r="C214" s="74" t="s">
        <v>78</v>
      </c>
      <c r="D214" s="15" t="s">
        <v>20</v>
      </c>
      <c r="E214" s="16">
        <v>27</v>
      </c>
      <c r="F214" s="17"/>
      <c r="G214" s="64"/>
      <c r="H214" s="66">
        <f>+ROUND(E214*F214,2)</f>
        <v>0</v>
      </c>
    </row>
    <row r="215" spans="2:8" s="59" customFormat="1" ht="60" x14ac:dyDescent="0.25">
      <c r="B215" s="60" t="s">
        <v>279</v>
      </c>
      <c r="C215" s="74" t="s">
        <v>80</v>
      </c>
      <c r="D215" s="15" t="s">
        <v>81</v>
      </c>
      <c r="E215" s="16">
        <v>39</v>
      </c>
      <c r="F215" s="17"/>
      <c r="G215" s="64"/>
      <c r="H215" s="66">
        <f>+ROUND(E215*F215,2)</f>
        <v>0</v>
      </c>
    </row>
    <row r="216" spans="2:8" s="59" customFormat="1" x14ac:dyDescent="0.25">
      <c r="B216" s="10" t="s">
        <v>273</v>
      </c>
      <c r="C216" s="10" t="s">
        <v>83</v>
      </c>
      <c r="D216" s="15"/>
      <c r="E216" s="16"/>
      <c r="F216" s="17"/>
      <c r="G216" s="64"/>
      <c r="H216" s="11">
        <f>SUM(H217:H226)</f>
        <v>0</v>
      </c>
    </row>
    <row r="217" spans="2:8" s="59" customFormat="1" ht="135" x14ac:dyDescent="0.25">
      <c r="B217" s="60" t="s">
        <v>280</v>
      </c>
      <c r="C217" s="74" t="s">
        <v>85</v>
      </c>
      <c r="D217" s="15" t="s">
        <v>81</v>
      </c>
      <c r="E217" s="16">
        <v>39</v>
      </c>
      <c r="F217" s="17"/>
      <c r="G217" s="64"/>
      <c r="H217" s="66">
        <f t="shared" ref="H217:H226" si="12">+ROUND(E217*F217,2)</f>
        <v>0</v>
      </c>
    </row>
    <row r="218" spans="2:8" s="59" customFormat="1" ht="165" x14ac:dyDescent="0.25">
      <c r="B218" s="60" t="s">
        <v>281</v>
      </c>
      <c r="C218" s="74" t="s">
        <v>87</v>
      </c>
      <c r="D218" s="15" t="s">
        <v>81</v>
      </c>
      <c r="E218" s="16">
        <v>4</v>
      </c>
      <c r="F218" s="17"/>
      <c r="G218" s="64"/>
      <c r="H218" s="66">
        <f t="shared" si="12"/>
        <v>0</v>
      </c>
    </row>
    <row r="219" spans="2:8" s="59" customFormat="1" ht="45" x14ac:dyDescent="0.25">
      <c r="B219" s="60" t="s">
        <v>282</v>
      </c>
      <c r="C219" s="74" t="s">
        <v>89</v>
      </c>
      <c r="D219" s="15" t="s">
        <v>17</v>
      </c>
      <c r="E219" s="16">
        <v>300</v>
      </c>
      <c r="F219" s="17"/>
      <c r="G219" s="64"/>
      <c r="H219" s="66">
        <f t="shared" si="12"/>
        <v>0</v>
      </c>
    </row>
    <row r="220" spans="2:8" s="59" customFormat="1" ht="45" x14ac:dyDescent="0.25">
      <c r="B220" s="60" t="s">
        <v>284</v>
      </c>
      <c r="C220" s="74" t="s">
        <v>91</v>
      </c>
      <c r="D220" s="15" t="s">
        <v>17</v>
      </c>
      <c r="E220" s="16">
        <v>150</v>
      </c>
      <c r="F220" s="17"/>
      <c r="G220" s="64"/>
      <c r="H220" s="66">
        <f t="shared" si="12"/>
        <v>0</v>
      </c>
    </row>
    <row r="221" spans="2:8" s="59" customFormat="1" ht="45" x14ac:dyDescent="0.25">
      <c r="B221" s="60" t="s">
        <v>286</v>
      </c>
      <c r="C221" s="74" t="s">
        <v>93</v>
      </c>
      <c r="D221" s="15" t="s">
        <v>17</v>
      </c>
      <c r="E221" s="16">
        <v>60</v>
      </c>
      <c r="F221" s="17"/>
      <c r="G221" s="64"/>
      <c r="H221" s="66">
        <f t="shared" si="12"/>
        <v>0</v>
      </c>
    </row>
    <row r="222" spans="2:8" s="59" customFormat="1" ht="60" x14ac:dyDescent="0.25">
      <c r="B222" s="60" t="s">
        <v>287</v>
      </c>
      <c r="C222" s="74" t="s">
        <v>95</v>
      </c>
      <c r="D222" s="15" t="s">
        <v>20</v>
      </c>
      <c r="E222" s="16">
        <v>21</v>
      </c>
      <c r="F222" s="17"/>
      <c r="G222" s="64"/>
      <c r="H222" s="66">
        <f t="shared" si="12"/>
        <v>0</v>
      </c>
    </row>
    <row r="223" spans="2:8" s="59" customFormat="1" ht="60" x14ac:dyDescent="0.25">
      <c r="B223" s="60" t="s">
        <v>288</v>
      </c>
      <c r="C223" s="74" t="s">
        <v>97</v>
      </c>
      <c r="D223" s="15" t="s">
        <v>20</v>
      </c>
      <c r="E223" s="16">
        <v>25</v>
      </c>
      <c r="F223" s="17"/>
      <c r="G223" s="64"/>
      <c r="H223" s="66">
        <f t="shared" si="12"/>
        <v>0</v>
      </c>
    </row>
    <row r="224" spans="2:8" s="59" customFormat="1" ht="60" x14ac:dyDescent="0.25">
      <c r="B224" s="60" t="s">
        <v>289</v>
      </c>
      <c r="C224" s="74" t="s">
        <v>99</v>
      </c>
      <c r="D224" s="15" t="s">
        <v>20</v>
      </c>
      <c r="E224" s="16">
        <v>2</v>
      </c>
      <c r="F224" s="17"/>
      <c r="G224" s="64"/>
      <c r="H224" s="66">
        <f t="shared" si="12"/>
        <v>0</v>
      </c>
    </row>
    <row r="225" spans="2:8" s="59" customFormat="1" ht="60" x14ac:dyDescent="0.25">
      <c r="B225" s="60" t="s">
        <v>290</v>
      </c>
      <c r="C225" s="74" t="s">
        <v>101</v>
      </c>
      <c r="D225" s="15" t="s">
        <v>20</v>
      </c>
      <c r="E225" s="16">
        <v>25</v>
      </c>
      <c r="F225" s="17"/>
      <c r="G225" s="64"/>
      <c r="H225" s="66">
        <f t="shared" si="12"/>
        <v>0</v>
      </c>
    </row>
    <row r="226" spans="2:8" s="59" customFormat="1" ht="45" x14ac:dyDescent="0.25">
      <c r="B226" s="60" t="s">
        <v>291</v>
      </c>
      <c r="C226" s="74" t="s">
        <v>103</v>
      </c>
      <c r="D226" s="15" t="s">
        <v>20</v>
      </c>
      <c r="E226" s="16">
        <v>4</v>
      </c>
      <c r="F226" s="17"/>
      <c r="G226" s="64"/>
      <c r="H226" s="66">
        <f t="shared" si="12"/>
        <v>0</v>
      </c>
    </row>
    <row r="227" spans="2:8" s="59" customFormat="1" x14ac:dyDescent="0.25">
      <c r="B227" s="10" t="s">
        <v>285</v>
      </c>
      <c r="C227" s="10" t="s">
        <v>105</v>
      </c>
      <c r="D227" s="15"/>
      <c r="E227" s="16"/>
      <c r="F227" s="17"/>
      <c r="G227" s="64"/>
      <c r="H227" s="11">
        <f>SUM(H228:H244)</f>
        <v>0</v>
      </c>
    </row>
    <row r="228" spans="2:8" s="59" customFormat="1" ht="90" x14ac:dyDescent="0.25">
      <c r="B228" s="60" t="s">
        <v>292</v>
      </c>
      <c r="C228" s="74" t="s">
        <v>109</v>
      </c>
      <c r="D228" s="15" t="s">
        <v>20</v>
      </c>
      <c r="E228" s="16">
        <v>4</v>
      </c>
      <c r="F228" s="17"/>
      <c r="G228" s="64"/>
      <c r="H228" s="66">
        <f t="shared" ref="H228:H244" si="13">+ROUND(E228*F228,2)</f>
        <v>0</v>
      </c>
    </row>
    <row r="229" spans="2:8" s="59" customFormat="1" ht="90" x14ac:dyDescent="0.25">
      <c r="B229" s="60" t="s">
        <v>293</v>
      </c>
      <c r="C229" s="74" t="s">
        <v>111</v>
      </c>
      <c r="D229" s="15" t="s">
        <v>20</v>
      </c>
      <c r="E229" s="16">
        <v>2</v>
      </c>
      <c r="F229" s="17"/>
      <c r="G229" s="64"/>
      <c r="H229" s="66">
        <f t="shared" si="13"/>
        <v>0</v>
      </c>
    </row>
    <row r="230" spans="2:8" s="59" customFormat="1" ht="45" x14ac:dyDescent="0.25">
      <c r="B230" s="60" t="s">
        <v>294</v>
      </c>
      <c r="C230" s="74" t="s">
        <v>113</v>
      </c>
      <c r="D230" s="15" t="s">
        <v>20</v>
      </c>
      <c r="E230" s="16">
        <v>4</v>
      </c>
      <c r="F230" s="17"/>
      <c r="G230" s="64"/>
      <c r="H230" s="66">
        <f t="shared" si="13"/>
        <v>0</v>
      </c>
    </row>
    <row r="231" spans="2:8" s="59" customFormat="1" ht="45" x14ac:dyDescent="0.25">
      <c r="B231" s="60" t="s">
        <v>295</v>
      </c>
      <c r="C231" s="74" t="s">
        <v>115</v>
      </c>
      <c r="D231" s="15" t="s">
        <v>20</v>
      </c>
      <c r="E231" s="16">
        <v>4</v>
      </c>
      <c r="F231" s="17"/>
      <c r="G231" s="64"/>
      <c r="H231" s="66">
        <f t="shared" si="13"/>
        <v>0</v>
      </c>
    </row>
    <row r="232" spans="2:8" s="59" customFormat="1" ht="45" x14ac:dyDescent="0.25">
      <c r="B232" s="60" t="s">
        <v>296</v>
      </c>
      <c r="C232" s="74" t="s">
        <v>117</v>
      </c>
      <c r="D232" s="15" t="s">
        <v>20</v>
      </c>
      <c r="E232" s="16">
        <v>11</v>
      </c>
      <c r="F232" s="17"/>
      <c r="G232" s="64"/>
      <c r="H232" s="66">
        <f t="shared" si="13"/>
        <v>0</v>
      </c>
    </row>
    <row r="233" spans="2:8" s="59" customFormat="1" ht="45" x14ac:dyDescent="0.25">
      <c r="B233" s="60" t="s">
        <v>297</v>
      </c>
      <c r="C233" s="74" t="s">
        <v>119</v>
      </c>
      <c r="D233" s="15" t="s">
        <v>20</v>
      </c>
      <c r="E233" s="16">
        <v>11</v>
      </c>
      <c r="F233" s="17"/>
      <c r="G233" s="64"/>
      <c r="H233" s="66">
        <f t="shared" si="13"/>
        <v>0</v>
      </c>
    </row>
    <row r="234" spans="2:8" s="59" customFormat="1" ht="45" x14ac:dyDescent="0.25">
      <c r="B234" s="60" t="s">
        <v>298</v>
      </c>
      <c r="C234" s="74" t="s">
        <v>121</v>
      </c>
      <c r="D234" s="15" t="s">
        <v>20</v>
      </c>
      <c r="E234" s="16">
        <v>2</v>
      </c>
      <c r="F234" s="17"/>
      <c r="G234" s="64"/>
      <c r="H234" s="66">
        <f t="shared" si="13"/>
        <v>0</v>
      </c>
    </row>
    <row r="235" spans="2:8" s="59" customFormat="1" ht="60" x14ac:dyDescent="0.25">
      <c r="B235" s="60" t="s">
        <v>299</v>
      </c>
      <c r="C235" s="74" t="s">
        <v>123</v>
      </c>
      <c r="D235" s="15" t="s">
        <v>20</v>
      </c>
      <c r="E235" s="16">
        <v>2</v>
      </c>
      <c r="F235" s="17"/>
      <c r="G235" s="64"/>
      <c r="H235" s="66">
        <f t="shared" si="13"/>
        <v>0</v>
      </c>
    </row>
    <row r="236" spans="2:8" s="59" customFormat="1" ht="60" x14ac:dyDescent="0.25">
      <c r="B236" s="60" t="s">
        <v>300</v>
      </c>
      <c r="C236" s="74" t="s">
        <v>125</v>
      </c>
      <c r="D236" s="15" t="s">
        <v>20</v>
      </c>
      <c r="E236" s="16">
        <v>3</v>
      </c>
      <c r="F236" s="17"/>
      <c r="G236" s="64"/>
      <c r="H236" s="66">
        <f t="shared" si="13"/>
        <v>0</v>
      </c>
    </row>
    <row r="237" spans="2:8" s="59" customFormat="1" ht="60" x14ac:dyDescent="0.25">
      <c r="B237" s="60" t="s">
        <v>302</v>
      </c>
      <c r="C237" s="74" t="s">
        <v>127</v>
      </c>
      <c r="D237" s="15" t="s">
        <v>20</v>
      </c>
      <c r="E237" s="16">
        <v>11</v>
      </c>
      <c r="F237" s="17"/>
      <c r="G237" s="64"/>
      <c r="H237" s="66">
        <f t="shared" si="13"/>
        <v>0</v>
      </c>
    </row>
    <row r="238" spans="2:8" s="59" customFormat="1" ht="60" x14ac:dyDescent="0.25">
      <c r="B238" s="60" t="s">
        <v>303</v>
      </c>
      <c r="C238" s="74" t="s">
        <v>129</v>
      </c>
      <c r="D238" s="15" t="s">
        <v>20</v>
      </c>
      <c r="E238" s="16">
        <v>8</v>
      </c>
      <c r="F238" s="17"/>
      <c r="G238" s="64"/>
      <c r="H238" s="66">
        <f t="shared" si="13"/>
        <v>0</v>
      </c>
    </row>
    <row r="239" spans="2:8" s="59" customFormat="1" ht="30" x14ac:dyDescent="0.25">
      <c r="B239" s="60" t="s">
        <v>304</v>
      </c>
      <c r="C239" s="74" t="s">
        <v>131</v>
      </c>
      <c r="D239" s="15" t="s">
        <v>20</v>
      </c>
      <c r="E239" s="16">
        <v>4</v>
      </c>
      <c r="F239" s="17"/>
      <c r="G239" s="64"/>
      <c r="H239" s="66">
        <f t="shared" si="13"/>
        <v>0</v>
      </c>
    </row>
    <row r="240" spans="2:8" s="59" customFormat="1" ht="45" x14ac:dyDescent="0.25">
      <c r="B240" s="60" t="s">
        <v>305</v>
      </c>
      <c r="C240" s="74" t="s">
        <v>133</v>
      </c>
      <c r="D240" s="15" t="s">
        <v>20</v>
      </c>
      <c r="E240" s="16">
        <v>4</v>
      </c>
      <c r="F240" s="17"/>
      <c r="G240" s="64"/>
      <c r="H240" s="66">
        <f t="shared" si="13"/>
        <v>0</v>
      </c>
    </row>
    <row r="241" spans="2:9" s="59" customFormat="1" ht="45" x14ac:dyDescent="0.25">
      <c r="B241" s="60" t="s">
        <v>306</v>
      </c>
      <c r="C241" s="74" t="s">
        <v>135</v>
      </c>
      <c r="D241" s="15" t="s">
        <v>20</v>
      </c>
      <c r="E241" s="16">
        <v>2</v>
      </c>
      <c r="F241" s="17"/>
      <c r="G241" s="64"/>
      <c r="H241" s="66">
        <f t="shared" si="13"/>
        <v>0</v>
      </c>
    </row>
    <row r="242" spans="2:9" s="59" customFormat="1" ht="45" x14ac:dyDescent="0.25">
      <c r="B242" s="60" t="s">
        <v>307</v>
      </c>
      <c r="C242" s="74" t="s">
        <v>137</v>
      </c>
      <c r="D242" s="15" t="s">
        <v>81</v>
      </c>
      <c r="E242" s="16">
        <v>2</v>
      </c>
      <c r="F242" s="17"/>
      <c r="G242" s="64"/>
      <c r="H242" s="66">
        <f t="shared" si="13"/>
        <v>0</v>
      </c>
    </row>
    <row r="243" spans="2:9" s="59" customFormat="1" ht="90" x14ac:dyDescent="0.25">
      <c r="B243" s="60" t="s">
        <v>309</v>
      </c>
      <c r="C243" s="74" t="s">
        <v>320</v>
      </c>
      <c r="D243" s="15" t="s">
        <v>20</v>
      </c>
      <c r="E243" s="16">
        <v>1</v>
      </c>
      <c r="F243" s="17"/>
      <c r="G243" s="64"/>
      <c r="H243" s="66">
        <f t="shared" si="13"/>
        <v>0</v>
      </c>
    </row>
    <row r="244" spans="2:9" s="59" customFormat="1" ht="315" x14ac:dyDescent="0.25">
      <c r="B244" s="60" t="s">
        <v>310</v>
      </c>
      <c r="C244" s="74" t="s">
        <v>361</v>
      </c>
      <c r="D244" s="15" t="s">
        <v>20</v>
      </c>
      <c r="E244" s="16">
        <v>1</v>
      </c>
      <c r="F244" s="17"/>
      <c r="G244" s="64"/>
      <c r="H244" s="66">
        <f t="shared" si="13"/>
        <v>0</v>
      </c>
    </row>
    <row r="245" spans="2:9" s="59" customFormat="1" x14ac:dyDescent="0.25">
      <c r="B245" s="10" t="s">
        <v>301</v>
      </c>
      <c r="C245" s="10" t="s">
        <v>139</v>
      </c>
      <c r="D245" s="15"/>
      <c r="E245" s="16"/>
      <c r="F245" s="17"/>
      <c r="G245" s="64"/>
      <c r="H245" s="11">
        <f>SUM(H246:H249)</f>
        <v>0</v>
      </c>
    </row>
    <row r="246" spans="2:9" s="59" customFormat="1" ht="90" x14ac:dyDescent="0.25">
      <c r="B246" s="60" t="s">
        <v>311</v>
      </c>
      <c r="C246" s="74" t="s">
        <v>141</v>
      </c>
      <c r="D246" s="15" t="s">
        <v>17</v>
      </c>
      <c r="E246" s="16">
        <v>15</v>
      </c>
      <c r="F246" s="17"/>
      <c r="G246" s="64"/>
      <c r="H246" s="66">
        <f>+ROUND(E246*F246,2)</f>
        <v>0</v>
      </c>
    </row>
    <row r="247" spans="2:9" s="59" customFormat="1" ht="30" x14ac:dyDescent="0.25">
      <c r="B247" s="60" t="s">
        <v>324</v>
      </c>
      <c r="C247" s="74" t="s">
        <v>143</v>
      </c>
      <c r="D247" s="15" t="s">
        <v>12</v>
      </c>
      <c r="E247" s="16">
        <v>380</v>
      </c>
      <c r="F247" s="17"/>
      <c r="G247" s="64"/>
      <c r="H247" s="66">
        <f>+ROUND(E247*F247,2)</f>
        <v>0</v>
      </c>
    </row>
    <row r="248" spans="2:9" s="59" customFormat="1" ht="60" x14ac:dyDescent="0.25">
      <c r="B248" s="60" t="s">
        <v>325</v>
      </c>
      <c r="C248" s="74" t="s">
        <v>145</v>
      </c>
      <c r="D248" s="15" t="s">
        <v>12</v>
      </c>
      <c r="E248" s="16">
        <v>380</v>
      </c>
      <c r="F248" s="17"/>
      <c r="G248" s="64"/>
      <c r="H248" s="66">
        <f>+ROUND(E248*F248,2)</f>
        <v>0</v>
      </c>
    </row>
    <row r="249" spans="2:9" s="59" customFormat="1" ht="165" x14ac:dyDescent="0.25">
      <c r="B249" s="60" t="s">
        <v>326</v>
      </c>
      <c r="C249" s="74" t="s">
        <v>147</v>
      </c>
      <c r="D249" s="15" t="s">
        <v>12</v>
      </c>
      <c r="E249" s="16">
        <v>315</v>
      </c>
      <c r="F249" s="17"/>
      <c r="G249" s="64"/>
      <c r="H249" s="66">
        <f>+ROUND(E249*F249,2)</f>
        <v>0</v>
      </c>
    </row>
    <row r="250" spans="2:9" s="59" customFormat="1" x14ac:dyDescent="0.25">
      <c r="B250" s="10" t="s">
        <v>323</v>
      </c>
      <c r="C250" s="10" t="s">
        <v>149</v>
      </c>
      <c r="D250" s="15"/>
      <c r="E250" s="16"/>
      <c r="F250" s="17"/>
      <c r="G250" s="64"/>
      <c r="H250" s="11">
        <f>SUM(H251)</f>
        <v>0</v>
      </c>
    </row>
    <row r="251" spans="2:9" s="59" customFormat="1" ht="30" x14ac:dyDescent="0.25">
      <c r="B251" s="60" t="s">
        <v>327</v>
      </c>
      <c r="C251" s="74" t="s">
        <v>151</v>
      </c>
      <c r="D251" s="15" t="s">
        <v>12</v>
      </c>
      <c r="E251" s="16">
        <v>950</v>
      </c>
      <c r="F251" s="17"/>
      <c r="G251" s="64"/>
      <c r="H251" s="66">
        <f>+ROUND(E251*F251,2)</f>
        <v>0</v>
      </c>
    </row>
    <row r="252" spans="2:9" s="3" customFormat="1" x14ac:dyDescent="0.25">
      <c r="B252" s="8"/>
      <c r="C252" s="12"/>
      <c r="D252" s="15"/>
      <c r="E252" s="16"/>
      <c r="F252" s="17"/>
      <c r="G252" s="18"/>
      <c r="H252" s="9"/>
      <c r="I252" s="19"/>
    </row>
    <row r="253" spans="2:9" s="3" customFormat="1" x14ac:dyDescent="0.25">
      <c r="B253" s="8"/>
      <c r="C253" s="12"/>
      <c r="D253" s="15"/>
      <c r="E253" s="16"/>
      <c r="F253" s="17"/>
      <c r="G253" s="18"/>
      <c r="H253" s="9"/>
      <c r="I253" s="19"/>
    </row>
    <row r="254" spans="2:9" s="3" customFormat="1" x14ac:dyDescent="0.25">
      <c r="B254" s="20"/>
      <c r="C254" s="21" t="s">
        <v>312</v>
      </c>
      <c r="D254" s="20"/>
      <c r="E254" s="22"/>
      <c r="F254" s="20"/>
      <c r="G254" s="20"/>
      <c r="H254" s="20"/>
      <c r="I254" s="23"/>
    </row>
    <row r="255" spans="2:9" s="3" customFormat="1" x14ac:dyDescent="0.25">
      <c r="E255" s="24"/>
      <c r="I255" s="23"/>
    </row>
    <row r="256" spans="2:9" s="3" customFormat="1" ht="74.25" customHeight="1" x14ac:dyDescent="0.25">
      <c r="B256" s="25"/>
      <c r="C256" s="26" t="str">
        <f>C8</f>
        <v>Rehabilitación del Centro de Salud Santa Margarita, CLUES JCSSA007322, en el municipio de Zapopan, Jalisco; rehabilitación del Centro de Salud Constitución, CLUES JCSSA007334, en el minicipio de Zapopan, Jalisco y rehalitación del Centro de Salud Benito Juárez, CLUES JCSSA007206, en el municipio de Zapopan, Jalisco.</v>
      </c>
      <c r="D256" s="27"/>
      <c r="E256" s="28"/>
      <c r="F256" s="29"/>
      <c r="G256" s="29"/>
      <c r="H256" s="30"/>
      <c r="I256" s="23"/>
    </row>
    <row r="257" spans="2:9" s="3" customFormat="1" ht="27.75" customHeight="1" x14ac:dyDescent="0.25">
      <c r="B257" s="67" t="s">
        <v>7</v>
      </c>
      <c r="C257" s="68" t="str">
        <f>+VLOOKUP(B257,$B$19:$H$177,2,0)</f>
        <v>Rehabilitación del Centro de Salud Santa Margarita, CLUES JCSSA007322, en el municipio de Zapopan, Jalisco</v>
      </c>
      <c r="D257" s="69"/>
      <c r="E257" s="70"/>
      <c r="F257" s="71"/>
      <c r="G257" s="72"/>
      <c r="H257" s="73">
        <f>+VLOOKUP(B257,$B$19:$H$177,7,0)</f>
        <v>0</v>
      </c>
      <c r="I257" s="23"/>
    </row>
    <row r="258" spans="2:9" s="3" customFormat="1" x14ac:dyDescent="0.25">
      <c r="B258" s="34" t="s">
        <v>8</v>
      </c>
      <c r="C258" s="35" t="str">
        <f>+VLOOKUP(B258,$B$19:$H$250,2,0)</f>
        <v>PUERTAS Y VENTANAS</v>
      </c>
      <c r="D258" s="31"/>
      <c r="E258" s="36"/>
      <c r="F258" s="32"/>
      <c r="G258" s="33"/>
      <c r="H258" s="37">
        <f>+VLOOKUP(B258,$B$19:$H$250,7,0)</f>
        <v>0</v>
      </c>
      <c r="I258" s="23"/>
    </row>
    <row r="259" spans="2:9" s="3" customFormat="1" x14ac:dyDescent="0.25">
      <c r="B259" s="75" t="s">
        <v>367</v>
      </c>
      <c r="C259" s="76" t="str">
        <f t="shared" ref="C259:C297" si="14">+VLOOKUP(B259,$B$19:$H$250,2,0)</f>
        <v>DESMANTELAMIENTO</v>
      </c>
      <c r="D259" s="77"/>
      <c r="E259" s="78"/>
      <c r="F259" s="79"/>
      <c r="G259" s="80"/>
      <c r="H259" s="81">
        <f t="shared" ref="H259:H297" si="15">+VLOOKUP(B259,$B$19:$H$250,7,0)</f>
        <v>0</v>
      </c>
      <c r="I259" s="23"/>
    </row>
    <row r="260" spans="2:9" s="3" customFormat="1" x14ac:dyDescent="0.25">
      <c r="B260" s="75" t="s">
        <v>368</v>
      </c>
      <c r="C260" s="76" t="str">
        <f t="shared" si="14"/>
        <v>PUERTA Y VENTANA</v>
      </c>
      <c r="D260" s="77"/>
      <c r="E260" s="78"/>
      <c r="F260" s="79"/>
      <c r="G260" s="80"/>
      <c r="H260" s="81">
        <f t="shared" si="15"/>
        <v>0</v>
      </c>
      <c r="I260" s="23"/>
    </row>
    <row r="261" spans="2:9" s="3" customFormat="1" x14ac:dyDescent="0.25">
      <c r="B261" s="34" t="s">
        <v>35</v>
      </c>
      <c r="C261" s="35" t="str">
        <f t="shared" si="14"/>
        <v>PINTURA</v>
      </c>
      <c r="D261" s="31"/>
      <c r="E261" s="36"/>
      <c r="F261" s="32"/>
      <c r="G261" s="33"/>
      <c r="H261" s="37">
        <f t="shared" si="15"/>
        <v>0</v>
      </c>
      <c r="I261" s="23"/>
    </row>
    <row r="262" spans="2:9" s="3" customFormat="1" x14ac:dyDescent="0.25">
      <c r="B262" s="34" t="s">
        <v>45</v>
      </c>
      <c r="C262" s="35" t="str">
        <f t="shared" si="14"/>
        <v>PISOS</v>
      </c>
      <c r="D262" s="31"/>
      <c r="E262" s="36"/>
      <c r="F262" s="32"/>
      <c r="G262" s="33"/>
      <c r="H262" s="37">
        <f t="shared" si="15"/>
        <v>0</v>
      </c>
      <c r="I262" s="23"/>
    </row>
    <row r="263" spans="2:9" s="3" customFormat="1" x14ac:dyDescent="0.25">
      <c r="B263" s="34" t="s">
        <v>56</v>
      </c>
      <c r="C263" s="35" t="str">
        <f t="shared" si="14"/>
        <v>INSTALACION HIDRO-SANITARIA</v>
      </c>
      <c r="D263" s="31"/>
      <c r="E263" s="36"/>
      <c r="F263" s="32"/>
      <c r="G263" s="33"/>
      <c r="H263" s="37">
        <f t="shared" si="15"/>
        <v>0</v>
      </c>
      <c r="I263" s="23"/>
    </row>
    <row r="264" spans="2:9" s="3" customFormat="1" x14ac:dyDescent="0.25">
      <c r="B264" s="75" t="s">
        <v>369</v>
      </c>
      <c r="C264" s="76" t="str">
        <f t="shared" si="14"/>
        <v>DEMOLICION</v>
      </c>
      <c r="D264" s="77"/>
      <c r="E264" s="78"/>
      <c r="F264" s="79"/>
      <c r="G264" s="80"/>
      <c r="H264" s="81">
        <f t="shared" si="15"/>
        <v>0</v>
      </c>
      <c r="I264" s="23"/>
    </row>
    <row r="265" spans="2:9" s="3" customFormat="1" x14ac:dyDescent="0.25">
      <c r="B265" s="34" t="s">
        <v>70</v>
      </c>
      <c r="C265" s="35" t="str">
        <f t="shared" si="14"/>
        <v>BAÑOS</v>
      </c>
      <c r="D265" s="31"/>
      <c r="E265" s="36"/>
      <c r="F265" s="32"/>
      <c r="G265" s="33"/>
      <c r="H265" s="37">
        <f t="shared" si="15"/>
        <v>0</v>
      </c>
      <c r="I265" s="23"/>
    </row>
    <row r="266" spans="2:9" s="3" customFormat="1" x14ac:dyDescent="0.25">
      <c r="B266" s="75" t="s">
        <v>370</v>
      </c>
      <c r="C266" s="76" t="str">
        <f t="shared" si="14"/>
        <v>DEMOLICION</v>
      </c>
      <c r="D266" s="77"/>
      <c r="E266" s="78"/>
      <c r="F266" s="79"/>
      <c r="G266" s="80"/>
      <c r="H266" s="81">
        <f t="shared" si="15"/>
        <v>0</v>
      </c>
      <c r="I266" s="23"/>
    </row>
    <row r="267" spans="2:9" s="3" customFormat="1" x14ac:dyDescent="0.25">
      <c r="B267" s="75" t="s">
        <v>371</v>
      </c>
      <c r="C267" s="76" t="str">
        <f t="shared" si="14"/>
        <v>DESMANTELAMIENTO</v>
      </c>
      <c r="D267" s="77"/>
      <c r="E267" s="78"/>
      <c r="F267" s="79"/>
      <c r="G267" s="80"/>
      <c r="H267" s="81">
        <f t="shared" si="15"/>
        <v>0</v>
      </c>
      <c r="I267" s="23"/>
    </row>
    <row r="268" spans="2:9" s="3" customFormat="1" x14ac:dyDescent="0.25">
      <c r="B268" s="34" t="s">
        <v>82</v>
      </c>
      <c r="C268" s="35" t="str">
        <f t="shared" si="14"/>
        <v>INSTALACION ELECTRICA</v>
      </c>
      <c r="D268" s="31"/>
      <c r="E268" s="36"/>
      <c r="F268" s="32"/>
      <c r="G268" s="33"/>
      <c r="H268" s="37">
        <f t="shared" si="15"/>
        <v>0</v>
      </c>
      <c r="I268" s="23"/>
    </row>
    <row r="269" spans="2:9" s="3" customFormat="1" x14ac:dyDescent="0.25">
      <c r="B269" s="34" t="s">
        <v>104</v>
      </c>
      <c r="C269" s="35" t="str">
        <f t="shared" si="14"/>
        <v>MUEBLES DE BAÑO, ACCESORIOS Y EQUIPO</v>
      </c>
      <c r="D269" s="31"/>
      <c r="E269" s="36"/>
      <c r="F269" s="32"/>
      <c r="G269" s="33"/>
      <c r="H269" s="37">
        <f t="shared" si="15"/>
        <v>0</v>
      </c>
      <c r="I269" s="23"/>
    </row>
    <row r="270" spans="2:9" s="3" customFormat="1" x14ac:dyDescent="0.25">
      <c r="B270" s="34" t="s">
        <v>138</v>
      </c>
      <c r="C270" s="35" t="str">
        <f t="shared" si="14"/>
        <v>AZOTEA</v>
      </c>
      <c r="D270" s="31"/>
      <c r="E270" s="36"/>
      <c r="F270" s="32"/>
      <c r="G270" s="33"/>
      <c r="H270" s="37">
        <f t="shared" si="15"/>
        <v>0</v>
      </c>
      <c r="I270" s="23"/>
    </row>
    <row r="271" spans="2:9" s="3" customFormat="1" x14ac:dyDescent="0.25">
      <c r="B271" s="75" t="s">
        <v>372</v>
      </c>
      <c r="C271" s="76" t="str">
        <f t="shared" si="14"/>
        <v>ALBAÑILERIA</v>
      </c>
      <c r="D271" s="77"/>
      <c r="E271" s="78"/>
      <c r="F271" s="79"/>
      <c r="G271" s="80"/>
      <c r="H271" s="81">
        <f t="shared" si="15"/>
        <v>0</v>
      </c>
      <c r="I271" s="23"/>
    </row>
    <row r="272" spans="2:9" s="3" customFormat="1" x14ac:dyDescent="0.25">
      <c r="B272" s="75" t="s">
        <v>373</v>
      </c>
      <c r="C272" s="76" t="str">
        <f t="shared" si="14"/>
        <v>IMPERMEABILIZANTE</v>
      </c>
      <c r="D272" s="77"/>
      <c r="E272" s="78"/>
      <c r="F272" s="79"/>
      <c r="G272" s="80"/>
      <c r="H272" s="81">
        <f t="shared" si="15"/>
        <v>0</v>
      </c>
      <c r="I272" s="23"/>
    </row>
    <row r="273" spans="2:9" s="3" customFormat="1" x14ac:dyDescent="0.25">
      <c r="B273" s="34" t="s">
        <v>148</v>
      </c>
      <c r="C273" s="35" t="str">
        <f t="shared" si="14"/>
        <v>LIMPIEZA</v>
      </c>
      <c r="D273" s="31"/>
      <c r="E273" s="36"/>
      <c r="F273" s="32"/>
      <c r="G273" s="33"/>
      <c r="H273" s="37">
        <f t="shared" si="15"/>
        <v>0</v>
      </c>
      <c r="I273" s="23"/>
    </row>
    <row r="274" spans="2:9" s="3" customFormat="1" ht="25.5" x14ac:dyDescent="0.25">
      <c r="B274" s="67" t="s">
        <v>152</v>
      </c>
      <c r="C274" s="68" t="str">
        <f>+VLOOKUP(B274,$B$19:$H$250,2,0)</f>
        <v xml:space="preserve">Rehabilitación del Centro de Salud Constitución, CLUES JCSSA007334, en el minicipio de Zapopan, Jalisco </v>
      </c>
      <c r="D274" s="69"/>
      <c r="E274" s="70"/>
      <c r="F274" s="71"/>
      <c r="G274" s="72"/>
      <c r="H274" s="73">
        <f>+VLOOKUP(B274,$B$19:$H$177,7,0)</f>
        <v>0</v>
      </c>
      <c r="I274" s="23"/>
    </row>
    <row r="275" spans="2:9" s="3" customFormat="1" x14ac:dyDescent="0.25">
      <c r="B275" s="34" t="s">
        <v>153</v>
      </c>
      <c r="C275" s="35" t="str">
        <f t="shared" si="14"/>
        <v>PUERTAS Y VENTANAS</v>
      </c>
      <c r="D275" s="31"/>
      <c r="E275" s="36"/>
      <c r="F275" s="32"/>
      <c r="G275" s="33"/>
      <c r="H275" s="37">
        <f t="shared" si="15"/>
        <v>0</v>
      </c>
      <c r="I275" s="23"/>
    </row>
    <row r="276" spans="2:9" s="3" customFormat="1" x14ac:dyDescent="0.25">
      <c r="B276" s="75" t="s">
        <v>154</v>
      </c>
      <c r="C276" s="76" t="str">
        <f t="shared" si="14"/>
        <v>DESMANTELAMIENTO</v>
      </c>
      <c r="D276" s="77"/>
      <c r="E276" s="78"/>
      <c r="F276" s="79"/>
      <c r="G276" s="80"/>
      <c r="H276" s="81">
        <f t="shared" si="15"/>
        <v>0</v>
      </c>
      <c r="I276" s="23"/>
    </row>
    <row r="277" spans="2:9" s="3" customFormat="1" x14ac:dyDescent="0.25">
      <c r="B277" s="75" t="s">
        <v>158</v>
      </c>
      <c r="C277" s="76" t="str">
        <f t="shared" si="14"/>
        <v>PUERTA Y VENTANA</v>
      </c>
      <c r="D277" s="77"/>
      <c r="E277" s="78"/>
      <c r="F277" s="79"/>
      <c r="G277" s="80"/>
      <c r="H277" s="81">
        <f t="shared" si="15"/>
        <v>0</v>
      </c>
      <c r="I277" s="23"/>
    </row>
    <row r="278" spans="2:9" s="3" customFormat="1" x14ac:dyDescent="0.25">
      <c r="B278" s="34" t="s">
        <v>170</v>
      </c>
      <c r="C278" s="35" t="str">
        <f t="shared" si="14"/>
        <v>PINTURA</v>
      </c>
      <c r="D278" s="31"/>
      <c r="E278" s="36"/>
      <c r="F278" s="32"/>
      <c r="G278" s="33"/>
      <c r="H278" s="37">
        <f t="shared" si="15"/>
        <v>0</v>
      </c>
      <c r="I278" s="23"/>
    </row>
    <row r="279" spans="2:9" s="3" customFormat="1" x14ac:dyDescent="0.25">
      <c r="B279" s="34" t="s">
        <v>174</v>
      </c>
      <c r="C279" s="35" t="str">
        <f t="shared" si="14"/>
        <v>PISOS</v>
      </c>
      <c r="D279" s="31"/>
      <c r="E279" s="36"/>
      <c r="F279" s="32"/>
      <c r="G279" s="33"/>
      <c r="H279" s="37">
        <f t="shared" si="15"/>
        <v>0</v>
      </c>
      <c r="I279" s="23"/>
    </row>
    <row r="280" spans="2:9" s="3" customFormat="1" x14ac:dyDescent="0.25">
      <c r="B280" s="34" t="s">
        <v>181</v>
      </c>
      <c r="C280" s="35" t="str">
        <f t="shared" si="14"/>
        <v>INSTALACION HIDRO-SANITARIA</v>
      </c>
      <c r="D280" s="31"/>
      <c r="E280" s="36"/>
      <c r="F280" s="32"/>
      <c r="G280" s="33"/>
      <c r="H280" s="37">
        <f t="shared" si="15"/>
        <v>0</v>
      </c>
      <c r="I280" s="23"/>
    </row>
    <row r="281" spans="2:9" s="3" customFormat="1" x14ac:dyDescent="0.25">
      <c r="B281" s="75" t="s">
        <v>182</v>
      </c>
      <c r="C281" s="76" t="str">
        <f t="shared" si="14"/>
        <v>DEMOLICION</v>
      </c>
      <c r="D281" s="77"/>
      <c r="E281" s="78"/>
      <c r="F281" s="79"/>
      <c r="G281" s="80"/>
      <c r="H281" s="81">
        <f t="shared" si="15"/>
        <v>0</v>
      </c>
      <c r="I281" s="23"/>
    </row>
    <row r="282" spans="2:9" s="3" customFormat="1" x14ac:dyDescent="0.25">
      <c r="B282" s="34" t="s">
        <v>189</v>
      </c>
      <c r="C282" s="35" t="str">
        <f t="shared" si="14"/>
        <v>BAÑOS</v>
      </c>
      <c r="D282" s="31"/>
      <c r="E282" s="36"/>
      <c r="F282" s="32"/>
      <c r="G282" s="33"/>
      <c r="H282" s="37">
        <f t="shared" si="15"/>
        <v>0</v>
      </c>
      <c r="I282" s="23"/>
    </row>
    <row r="283" spans="2:9" s="3" customFormat="1" x14ac:dyDescent="0.25">
      <c r="B283" s="75" t="s">
        <v>190</v>
      </c>
      <c r="C283" s="76" t="str">
        <f t="shared" si="14"/>
        <v>DEMOLICION</v>
      </c>
      <c r="D283" s="77"/>
      <c r="E283" s="78"/>
      <c r="F283" s="79"/>
      <c r="G283" s="80"/>
      <c r="H283" s="81">
        <f t="shared" si="15"/>
        <v>0</v>
      </c>
      <c r="I283" s="23"/>
    </row>
    <row r="284" spans="2:9" s="3" customFormat="1" x14ac:dyDescent="0.25">
      <c r="B284" s="34" t="s">
        <v>196</v>
      </c>
      <c r="C284" s="35" t="str">
        <f t="shared" si="14"/>
        <v>INSTALACION ELECTRICA</v>
      </c>
      <c r="D284" s="31"/>
      <c r="E284" s="36"/>
      <c r="F284" s="32"/>
      <c r="G284" s="33"/>
      <c r="H284" s="37">
        <f t="shared" si="15"/>
        <v>0</v>
      </c>
      <c r="I284" s="23"/>
    </row>
    <row r="285" spans="2:9" s="3" customFormat="1" x14ac:dyDescent="0.25">
      <c r="B285" s="34" t="s">
        <v>207</v>
      </c>
      <c r="C285" s="35" t="str">
        <f t="shared" si="14"/>
        <v>MUEBLES DE BAÑO, ACCESORIOS Y EQUIPO</v>
      </c>
      <c r="D285" s="31"/>
      <c r="E285" s="36"/>
      <c r="F285" s="32"/>
      <c r="G285" s="33"/>
      <c r="H285" s="37">
        <f t="shared" si="15"/>
        <v>0</v>
      </c>
      <c r="I285" s="23"/>
    </row>
    <row r="286" spans="2:9" s="3" customFormat="1" x14ac:dyDescent="0.25">
      <c r="B286" s="34" t="s">
        <v>222</v>
      </c>
      <c r="C286" s="35" t="str">
        <f t="shared" si="14"/>
        <v>AZOTEA</v>
      </c>
      <c r="D286" s="31"/>
      <c r="E286" s="36"/>
      <c r="F286" s="32"/>
      <c r="G286" s="33"/>
      <c r="H286" s="37">
        <f t="shared" si="15"/>
        <v>0</v>
      </c>
      <c r="I286" s="23"/>
    </row>
    <row r="287" spans="2:9" s="3" customFormat="1" x14ac:dyDescent="0.25">
      <c r="B287" s="34" t="s">
        <v>233</v>
      </c>
      <c r="C287" s="35" t="str">
        <f t="shared" si="14"/>
        <v>LIMPIEZA</v>
      </c>
      <c r="D287" s="31"/>
      <c r="E287" s="36"/>
      <c r="F287" s="32"/>
      <c r="G287" s="33"/>
      <c r="H287" s="37">
        <f t="shared" si="15"/>
        <v>0</v>
      </c>
      <c r="I287" s="23"/>
    </row>
    <row r="288" spans="2:9" s="3" customFormat="1" ht="25.5" x14ac:dyDescent="0.25">
      <c r="B288" s="67" t="s">
        <v>235</v>
      </c>
      <c r="C288" s="68" t="str">
        <f>+VLOOKUP(B288,$B$19:$H$250,2,0)</f>
        <v>Rehalitación del Centro de Salud Benito Juárez, CLUES JCSSA007206, en el municipio de Zapopan, Jalisco.</v>
      </c>
      <c r="D288" s="69"/>
      <c r="E288" s="70"/>
      <c r="F288" s="71"/>
      <c r="G288" s="72"/>
      <c r="H288" s="73">
        <f>+VLOOKUP(B288,$B$19:$H$250,7,0)</f>
        <v>0</v>
      </c>
      <c r="I288" s="23"/>
    </row>
    <row r="289" spans="2:10" s="3" customFormat="1" x14ac:dyDescent="0.25">
      <c r="B289" s="34" t="s">
        <v>236</v>
      </c>
      <c r="C289" s="35" t="str">
        <f t="shared" si="14"/>
        <v>PUERTAS Y VENTANAS</v>
      </c>
      <c r="D289" s="31"/>
      <c r="E289" s="36"/>
      <c r="F289" s="32"/>
      <c r="G289" s="33"/>
      <c r="H289" s="37">
        <f t="shared" si="15"/>
        <v>0</v>
      </c>
      <c r="I289" s="23"/>
    </row>
    <row r="290" spans="2:10" s="3" customFormat="1" x14ac:dyDescent="0.25">
      <c r="B290" s="34" t="s">
        <v>247</v>
      </c>
      <c r="C290" s="35" t="str">
        <f t="shared" si="14"/>
        <v>PINTURA</v>
      </c>
      <c r="D290" s="31"/>
      <c r="E290" s="36"/>
      <c r="F290" s="32"/>
      <c r="G290" s="33"/>
      <c r="H290" s="37">
        <f t="shared" si="15"/>
        <v>0</v>
      </c>
      <c r="I290" s="23"/>
    </row>
    <row r="291" spans="2:10" s="3" customFormat="1" x14ac:dyDescent="0.25">
      <c r="B291" s="34" t="s">
        <v>253</v>
      </c>
      <c r="C291" s="35" t="str">
        <f t="shared" si="14"/>
        <v>PISOS</v>
      </c>
      <c r="D291" s="31"/>
      <c r="E291" s="36"/>
      <c r="F291" s="32"/>
      <c r="G291" s="33"/>
      <c r="H291" s="37">
        <f t="shared" si="15"/>
        <v>0</v>
      </c>
      <c r="I291" s="23"/>
    </row>
    <row r="292" spans="2:10" s="3" customFormat="1" x14ac:dyDescent="0.25">
      <c r="B292" s="34" t="s">
        <v>261</v>
      </c>
      <c r="C292" s="35" t="str">
        <f t="shared" si="14"/>
        <v>INSTALACION HIDRO-SANITARIA</v>
      </c>
      <c r="D292" s="31"/>
      <c r="E292" s="36"/>
      <c r="F292" s="32"/>
      <c r="G292" s="33"/>
      <c r="H292" s="37">
        <f t="shared" si="15"/>
        <v>0</v>
      </c>
      <c r="I292" s="23"/>
    </row>
    <row r="293" spans="2:10" s="3" customFormat="1" x14ac:dyDescent="0.25">
      <c r="B293" s="34" t="s">
        <v>267</v>
      </c>
      <c r="C293" s="35" t="str">
        <f t="shared" si="14"/>
        <v>BAÑOS</v>
      </c>
      <c r="D293" s="31"/>
      <c r="E293" s="36"/>
      <c r="F293" s="32"/>
      <c r="G293" s="33"/>
      <c r="H293" s="37">
        <f t="shared" si="15"/>
        <v>0</v>
      </c>
      <c r="I293" s="23"/>
    </row>
    <row r="294" spans="2:10" s="3" customFormat="1" x14ac:dyDescent="0.25">
      <c r="B294" s="34" t="s">
        <v>273</v>
      </c>
      <c r="C294" s="35" t="str">
        <f t="shared" si="14"/>
        <v>INSTALACION ELECTRICA</v>
      </c>
      <c r="D294" s="31"/>
      <c r="E294" s="36"/>
      <c r="F294" s="32"/>
      <c r="G294" s="33"/>
      <c r="H294" s="37">
        <f t="shared" si="15"/>
        <v>0</v>
      </c>
      <c r="I294" s="23"/>
    </row>
    <row r="295" spans="2:10" s="3" customFormat="1" x14ac:dyDescent="0.25">
      <c r="B295" s="34" t="s">
        <v>285</v>
      </c>
      <c r="C295" s="35" t="str">
        <f t="shared" si="14"/>
        <v>MUEBLES DE BAÑO, ACCESORIOS Y EQUIPO</v>
      </c>
      <c r="D295" s="31"/>
      <c r="E295" s="36"/>
      <c r="F295" s="32"/>
      <c r="G295" s="33"/>
      <c r="H295" s="37">
        <f t="shared" si="15"/>
        <v>0</v>
      </c>
      <c r="I295" s="23"/>
    </row>
    <row r="296" spans="2:10" s="3" customFormat="1" x14ac:dyDescent="0.25">
      <c r="B296" s="34" t="s">
        <v>301</v>
      </c>
      <c r="C296" s="35" t="str">
        <f t="shared" si="14"/>
        <v>AZOTEA</v>
      </c>
      <c r="D296" s="31"/>
      <c r="E296" s="36"/>
      <c r="F296" s="32"/>
      <c r="G296" s="33"/>
      <c r="H296" s="37">
        <f t="shared" si="15"/>
        <v>0</v>
      </c>
      <c r="I296" s="23"/>
    </row>
    <row r="297" spans="2:10" s="3" customFormat="1" x14ac:dyDescent="0.25">
      <c r="B297" s="34" t="s">
        <v>323</v>
      </c>
      <c r="C297" s="35" t="str">
        <f t="shared" si="14"/>
        <v>LIMPIEZA</v>
      </c>
      <c r="D297" s="31"/>
      <c r="E297" s="36"/>
      <c r="F297" s="32"/>
      <c r="G297" s="33"/>
      <c r="H297" s="37">
        <f t="shared" si="15"/>
        <v>0</v>
      </c>
      <c r="I297" s="23"/>
    </row>
    <row r="298" spans="2:10" s="3" customFormat="1" x14ac:dyDescent="0.25"/>
    <row r="299" spans="2:10" s="41" customFormat="1" ht="15.75" customHeight="1" x14ac:dyDescent="0.25">
      <c r="B299" s="82" t="s">
        <v>313</v>
      </c>
      <c r="C299" s="82"/>
      <c r="D299" s="82"/>
      <c r="E299" s="82"/>
      <c r="F299" s="82"/>
      <c r="G299" s="38" t="s">
        <v>314</v>
      </c>
      <c r="H299" s="39">
        <f>H257+H274+H288</f>
        <v>0</v>
      </c>
      <c r="I299" s="40"/>
      <c r="J299" s="44"/>
    </row>
    <row r="300" spans="2:10" s="41" customFormat="1" ht="15.75" customHeight="1" x14ac:dyDescent="0.25">
      <c r="B300" s="83"/>
      <c r="C300" s="83"/>
      <c r="D300" s="83"/>
      <c r="E300" s="83"/>
      <c r="F300" s="83"/>
      <c r="G300" s="38" t="s">
        <v>315</v>
      </c>
      <c r="H300" s="39">
        <f>+ROUND(H299*0.16,2)</f>
        <v>0</v>
      </c>
      <c r="I300" s="40"/>
    </row>
    <row r="301" spans="2:10" s="41" customFormat="1" ht="15.75" customHeight="1" x14ac:dyDescent="0.25">
      <c r="B301" s="83"/>
      <c r="C301" s="83"/>
      <c r="D301" s="83"/>
      <c r="E301" s="83"/>
      <c r="F301" s="83"/>
      <c r="G301" s="38" t="s">
        <v>316</v>
      </c>
      <c r="H301" s="39">
        <f>+H299+H300</f>
        <v>0</v>
      </c>
      <c r="I301" s="40"/>
    </row>
    <row r="302" spans="2:10" s="3" customFormat="1" x14ac:dyDescent="0.25"/>
    <row r="303" spans="2:10" s="3" customFormat="1" x14ac:dyDescent="0.25"/>
    <row r="304" spans="2:10" s="3" customFormat="1" x14ac:dyDescent="0.25">
      <c r="H304" s="42"/>
    </row>
    <row r="305" spans="8:8" s="3" customFormat="1" x14ac:dyDescent="0.25">
      <c r="H305" s="42"/>
    </row>
    <row r="306" spans="8:8" s="3" customFormat="1" x14ac:dyDescent="0.25"/>
    <row r="307" spans="8:8" s="3" customFormat="1" x14ac:dyDescent="0.25"/>
    <row r="308" spans="8:8" s="3" customFormat="1" x14ac:dyDescent="0.25"/>
    <row r="309" spans="8:8" s="3" customFormat="1" x14ac:dyDescent="0.25">
      <c r="H309" s="43"/>
    </row>
    <row r="310" spans="8:8" s="3" customFormat="1" x14ac:dyDescent="0.25"/>
    <row r="311" spans="8:8" s="3" customFormat="1" x14ac:dyDescent="0.25"/>
    <row r="312" spans="8:8" s="3" customFormat="1" x14ac:dyDescent="0.25"/>
    <row r="313" spans="8:8" s="3" customFormat="1" x14ac:dyDescent="0.25"/>
    <row r="314" spans="8:8" s="3" customFormat="1" x14ac:dyDescent="0.25"/>
    <row r="315" spans="8:8" s="3" customFormat="1" x14ac:dyDescent="0.25"/>
    <row r="316" spans="8:8" s="3" customFormat="1" x14ac:dyDescent="0.25"/>
    <row r="317" spans="8:8" s="3" customFormat="1" x14ac:dyDescent="0.25"/>
    <row r="318" spans="8:8" s="3" customFormat="1" x14ac:dyDescent="0.25"/>
    <row r="319" spans="8:8" s="3" customFormat="1" x14ac:dyDescent="0.25"/>
    <row r="320" spans="8:8" s="3" customFormat="1" x14ac:dyDescent="0.25"/>
    <row r="321" s="3" customFormat="1" x14ac:dyDescent="0.25"/>
    <row r="322" s="3" customFormat="1" x14ac:dyDescent="0.25"/>
  </sheetData>
  <mergeCells count="16">
    <mergeCell ref="H12:H13"/>
    <mergeCell ref="B15:H15"/>
    <mergeCell ref="B2:B13"/>
    <mergeCell ref="D2:G2"/>
    <mergeCell ref="D3:G6"/>
    <mergeCell ref="C4:C5"/>
    <mergeCell ref="D11:G11"/>
    <mergeCell ref="B299:F299"/>
    <mergeCell ref="B300:F301"/>
    <mergeCell ref="C12:C13"/>
    <mergeCell ref="D12:G13"/>
    <mergeCell ref="D7:F7"/>
    <mergeCell ref="C8:C10"/>
    <mergeCell ref="D8:F8"/>
    <mergeCell ref="E9:F9"/>
    <mergeCell ref="D10:F10"/>
  </mergeCells>
  <printOptions horizontalCentered="1"/>
  <pageMargins left="0.19685039370078741" right="0.19685039370078741" top="0.19685039370078741" bottom="0.39370078740157483" header="0.27559055118110237" footer="0.19685039370078741"/>
  <pageSetup scale="73" orientation="landscape" horizontalDpi="300" verticalDpi="300" r:id="rId1"/>
  <headerFooter>
    <oddFooter>&amp;C&amp;8Página &amp;P de &amp;N</oddFooter>
  </headerFooter>
  <rowBreaks count="2" manualBreakCount="2">
    <brk id="173" min="1" max="7" man="1"/>
    <brk id="253"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dc:creator>
  <cp:lastModifiedBy>Tomas</cp:lastModifiedBy>
  <cp:lastPrinted>2019-06-18T19:52:17Z</cp:lastPrinted>
  <dcterms:created xsi:type="dcterms:W3CDTF">2019-05-23T21:05:03Z</dcterms:created>
  <dcterms:modified xsi:type="dcterms:W3CDTF">2019-06-18T19:53:12Z</dcterms:modified>
</cp:coreProperties>
</file>