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ocuments\OBRAS\OBRAS 2019\SIOP\Direccion de presupuestos de Obra publica\Presupuestos\8.- Parres arias\2.-Pablo\2da revision\"/>
    </mc:Choice>
  </mc:AlternateContent>
  <bookViews>
    <workbookView xWindow="0" yWindow="0" windowWidth="28800" windowHeight="10230"/>
  </bookViews>
  <sheets>
    <sheet name="SIOP" sheetId="2" r:id="rId1"/>
  </sheets>
  <definedNames>
    <definedName name="_xlnm._FilterDatabase" localSheetId="0" hidden="1">SIOP!$A$16:$J$116</definedName>
    <definedName name="area" localSheetId="0">#REF!</definedName>
    <definedName name="area">#REF!</definedName>
    <definedName name="_xlnm.Print_Area" localSheetId="0">SIOP!$A$1:$G$144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SIOP!$2:$16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2" l="1"/>
  <c r="B123" i="2"/>
  <c r="B124" i="2"/>
  <c r="B125" i="2"/>
  <c r="B126" i="2"/>
  <c r="B127" i="2"/>
  <c r="B128" i="2"/>
  <c r="B129" i="2"/>
  <c r="B130" i="2"/>
  <c r="B131" i="2"/>
  <c r="B132" i="2"/>
  <c r="B121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5" i="2"/>
  <c r="I36" i="2"/>
  <c r="I37" i="2"/>
  <c r="I38" i="2"/>
  <c r="I40" i="2"/>
  <c r="I39" i="2" s="1"/>
  <c r="I124" i="2" s="1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7" i="2"/>
  <c r="I88" i="2"/>
  <c r="I90" i="2"/>
  <c r="I91" i="2"/>
  <c r="I92" i="2"/>
  <c r="I93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9" i="2"/>
  <c r="I110" i="2"/>
  <c r="I111" i="2"/>
  <c r="I112" i="2"/>
  <c r="I113" i="2"/>
  <c r="I114" i="2"/>
  <c r="I132" i="2"/>
  <c r="I116" i="2"/>
  <c r="I115" i="2" s="1"/>
  <c r="I20" i="2"/>
  <c r="G21" i="2"/>
  <c r="G22" i="2"/>
  <c r="G23" i="2"/>
  <c r="G24" i="2"/>
  <c r="G25" i="2"/>
  <c r="G26" i="2"/>
  <c r="G27" i="2"/>
  <c r="G28" i="2"/>
  <c r="G29" i="2"/>
  <c r="G30" i="2"/>
  <c r="G32" i="2"/>
  <c r="G33" i="2"/>
  <c r="G34" i="2"/>
  <c r="G35" i="2"/>
  <c r="G36" i="2"/>
  <c r="G37" i="2"/>
  <c r="G38" i="2"/>
  <c r="G40" i="2"/>
  <c r="G39" i="2" s="1"/>
  <c r="G124" i="2" s="1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7" i="2"/>
  <c r="G88" i="2"/>
  <c r="G90" i="2"/>
  <c r="G91" i="2"/>
  <c r="G92" i="2"/>
  <c r="G93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9" i="2"/>
  <c r="G110" i="2"/>
  <c r="G111" i="2"/>
  <c r="G112" i="2"/>
  <c r="G113" i="2"/>
  <c r="G114" i="2"/>
  <c r="G132" i="2"/>
  <c r="G116" i="2"/>
  <c r="G115" i="2" s="1"/>
  <c r="G20" i="2"/>
  <c r="H119" i="2"/>
  <c r="I86" i="2" l="1"/>
  <c r="I127" i="2" s="1"/>
  <c r="G86" i="2"/>
  <c r="G127" i="2" s="1"/>
  <c r="I108" i="2"/>
  <c r="I131" i="2" s="1"/>
  <c r="I89" i="2"/>
  <c r="I128" i="2" s="1"/>
  <c r="I69" i="2"/>
  <c r="I126" i="2" s="1"/>
  <c r="I94" i="2"/>
  <c r="I129" i="2" s="1"/>
  <c r="I41" i="2"/>
  <c r="I125" i="2" s="1"/>
  <c r="I31" i="2"/>
  <c r="I123" i="2" s="1"/>
  <c r="G31" i="2"/>
  <c r="G123" i="2" s="1"/>
  <c r="I107" i="2"/>
  <c r="I130" i="2" s="1"/>
  <c r="I19" i="2"/>
  <c r="I122" i="2" s="1"/>
  <c r="G89" i="2"/>
  <c r="G128" i="2" s="1"/>
  <c r="G19" i="2"/>
  <c r="G122" i="2" s="1"/>
  <c r="G69" i="2"/>
  <c r="G126" i="2" s="1"/>
  <c r="G41" i="2"/>
  <c r="G125" i="2" s="1"/>
  <c r="G108" i="2"/>
  <c r="G131" i="2" s="1"/>
  <c r="G94" i="2"/>
  <c r="G129" i="2" s="1"/>
  <c r="B17" i="2"/>
  <c r="G107" i="2" l="1"/>
  <c r="I18" i="2"/>
  <c r="I121" i="2" s="1"/>
  <c r="I142" i="2" s="1"/>
  <c r="G18" i="2"/>
  <c r="G121" i="2" s="1"/>
  <c r="I143" i="2" l="1"/>
  <c r="I144" i="2" s="1"/>
  <c r="G130" i="2"/>
  <c r="G142" i="2" s="1"/>
  <c r="G143" i="2" s="1"/>
  <c r="G144" i="2" s="1"/>
</calcChain>
</file>

<file path=xl/sharedStrings.xml><?xml version="1.0" encoding="utf-8"?>
<sst xmlns="http://schemas.openxmlformats.org/spreadsheetml/2006/main" count="335" uniqueCount="224">
  <si>
    <t>DESCRIPCIÓN GENERAL DE LOS TRABAJOS:</t>
  </si>
  <si>
    <t>PLAZO DE EJECUCIÓN:</t>
  </si>
  <si>
    <t>CLAVE</t>
  </si>
  <si>
    <t xml:space="preserve">DESCRIPCIÓN </t>
  </si>
  <si>
    <t>UNIDAD</t>
  </si>
  <si>
    <t>CANTIDAD</t>
  </si>
  <si>
    <t>IMPORTE ($) M. N.</t>
  </si>
  <si>
    <t>IMPORTE CON LETRA (IVA INCLUIDO)</t>
  </si>
  <si>
    <t>SUBTOTAL M. N.</t>
  </si>
  <si>
    <t>IVA M. N.</t>
  </si>
  <si>
    <t>TOTAL M. N.</t>
  </si>
  <si>
    <t>GOBIERNO DEL ESTADO DE JALISCO</t>
  </si>
  <si>
    <t>SECRETARÍA DE INFRAESTRUCTURA Y OBRA PÚBLICA</t>
  </si>
  <si>
    <t>FECHA:</t>
  </si>
  <si>
    <t>A</t>
  </si>
  <si>
    <t>B</t>
  </si>
  <si>
    <t>A1</t>
  </si>
  <si>
    <t>A2</t>
  </si>
  <si>
    <t>B1</t>
  </si>
  <si>
    <t>B2</t>
  </si>
  <si>
    <t>A3</t>
  </si>
  <si>
    <t>A4</t>
  </si>
  <si>
    <t>A5</t>
  </si>
  <si>
    <t>A6</t>
  </si>
  <si>
    <t>A7</t>
  </si>
  <si>
    <t>A8</t>
  </si>
  <si>
    <t>RAZÓN SOCIAL DEL CONTRATISTA:</t>
  </si>
  <si>
    <t>NOMBRE, CARGO Y FIRMA DEL CONTRATISTA:</t>
  </si>
  <si>
    <t>PRECIO UNITARIO ($) PROPUESTO</t>
  </si>
  <si>
    <t>PRECIO UNITARIO ($) PROPUESTO CON LETRA</t>
  </si>
  <si>
    <t>FECHA DE INICIO AUTORIZADA:</t>
  </si>
  <si>
    <t>FECHA DE TERMINACIÓN AUTORIZADA:</t>
  </si>
  <si>
    <t>CATÁLOGO DE CONCEPTOS</t>
  </si>
  <si>
    <t>DIRECCIÓN GENERAL DE LICITACIÓN Y CONTRATACIÓN</t>
  </si>
  <si>
    <t>Construcción de obra complementaria del Viaducto Belenes, ubicado en el municipio de Zapopan, Jalisco. Frente 2.</t>
  </si>
  <si>
    <t>NÚMERO DE PROCEDIMIENTO:</t>
  </si>
  <si>
    <t>RESUMEN DE PARTIDAS</t>
  </si>
  <si>
    <t>SIOP-E-IV-OB-CSS-132-2019</t>
  </si>
  <si>
    <t>LATERAL NORTE</t>
  </si>
  <si>
    <t/>
  </si>
  <si>
    <t>CONEXIÓN DESFOGUE LINEA 12" A COLECTOR</t>
  </si>
  <si>
    <t>M2</t>
  </si>
  <si>
    <t>M3</t>
  </si>
  <si>
    <t>RELLENO COMPACTADO POR MEDIOS MECANICOS (COMPACTADOR O BAILARINA) CON MATERIAL DE BANCO - CEMENTO EN PROPORCION DE100 KG DE CEMENTO GRIS POR M3, EN CEPAS A CUALQUIER PROFUNDIDAD,  COMPACTADO AL 90% EN CAPAS DE 20 CMS, INCLUYE ACARREO AL SITIO DE SU COLOCACION.</t>
  </si>
  <si>
    <t>SUMINISTRO E INSTALACION DE TUBO DE FOFO CED 40  DE 12" DE DIAMETRO, INCLUYE HABILITADO, CORTE A MEDIDA, MANO DE OBRA, HERRAMIENTA MENOR GRUA PARA SU COLOCACION Y EQUIPO NECESARIO PARA SU CORRECTA EJECUCION</t>
  </si>
  <si>
    <t>M</t>
  </si>
  <si>
    <t>PZA</t>
  </si>
  <si>
    <t>CAJA PARA OPERACION DE VALVULAS DE 1.90 X 1.60 X 3.4 M, PARA DIAMETROS DE 10" A 14", CONSTRUIDA CON PLANTILLA DE CONCRETO F'C = 100 KG/CM2 DE 5 CM DE ESPESOR, LOSA DE PISO DE COCRETO  F'C= 250 KG/CM2 DE 10 CM DE ESPESOR REFORZADA CON ACERO DEL  #3 @ 20 CM,MUROS DE CONCRETO DE 30 CMS DE ESPESOR ARMADO CON ACERO DE REFUERZO DOBLE ARMADO ACERO DEL NO. 3  CADA 12 CMS HORIZINTAL Y VERTICAL  CONCRETO A 3 DIAS DE F'C= 300 KG/CM2, LOSA SUPERIOR DE CONCRETO F'C= 300 KG/CM2 DE 30 CM DE ESPESOR REFORZADA CON ACERO DEL # 3 @ 10 CM HORIZONTA Y VERTICAL,DOBLE ARMADO, INCLUYE: SUMINISTRO DE MATERIALES, ACARREO LIBRE, MANO DE OBRA, CIMBRADO, HABILITADO Y ARMADO DE ACERO, CONTRAMARCO, MARCO, Y TAPAS DE HIERRO DUCTIL, COLADO DESPERDIOS, LIMPIEZA DE SOBRANTES HERRAMIENTA Y EQUIPO.</t>
  </si>
  <si>
    <t>CONSTRUCCION DE PARAPETO Y BOTALLANTAS</t>
  </si>
  <si>
    <t>PARAPETO MÉTALICO A BASE DE TUBO DE ACERO CED. 40 DE 4" DIAMETRO NOMINAL, CON PILASTRA A BASE DE DOS PLACAS DE ACERO -36 DE 10 X 19 CM X 1/2" @ 1.00 MT SOLDADA A PLACA DE 20 X 25 CM X 3/8" ANCLADA A CONCRETO CON 4 VARILLAS CORRUGADAS DE 1/2" DE 30 CMS DE LONGITUD ,INCLUYE MATERIAL, HERRAMIENTA, EQUIPO Y MANO DE OBRA</t>
  </si>
  <si>
    <t xml:space="preserve">MURO BOTALLANTAS A BASE DE CONCRETO PREMEZCLADO F'C= 250 KG/CM2 DE SECCION TRANSVERSAL DE 0.231M2, REV 10 TMA 3/4" , VARILLA CORRUGADA F'Y= 4200 KG/CM2, INCLUYE CIMBRADO, COLADO, VIBRADO, CURADO, MANO DE OBRA, EQUIPO Y HERRAMIENTA, ARMADO 6 VARILLAS #4 + 2 #6 LONGITUDINALES, 1 DEL # 5 @ 25 CMS L=0.25 Y 1 DEL #5 @ 25 CM L=1.68M. </t>
  </si>
  <si>
    <t xml:space="preserve">MURO BOTALLANTAS A BASE DE CONCRETO PREMEZCLADO F'C= 250 KG/CM2 RESISTENCIA A 3 DIAS DE SECCION TRANSVERSAL DE 0.231M2, REV 10 TMA 3/4" , VARILLA CORRUGADA F'Y= 4200 KG/CM2, INCLUYE CIMBRADO, COLADO, VIBRADO, CURADO, MANO DE OBRA, EQUIPO Y HERRAMIENTA, ARMADO 6 VARILLAS #4 + 2 #6 LONGITUDINALES, 1 DEL # 5 @ 25 CMS L=0.25 Y 1 DEL #5 @ 25 CM L=1.68M. </t>
  </si>
  <si>
    <t>SUMINISTRO Y COLOCACION DE CONCRETO PREMEZCLADO BOMBEABLE F'C= 250 KG/CM2, TMA= 3/4, R.N. INCLUYE BOMBEO, TENDIDO, RASTREADO, VIBRADO, NIVELACION, HERRAMIENTAS, LIMPIEZA, PRUEBAS DE RESISTENCIA, CURADO CON CURACRETO ROJO, DESPERDICIO Y MANO DE OBRA</t>
  </si>
  <si>
    <t>CIMBRA DE MADERA, ACABADO COMUN, EN MUROS INCLUYE HABILITADO Y DESCIMBRA, NIVELACION, PLOMEO MANO DE OBRA Y HERRAMIENTA</t>
  </si>
  <si>
    <t>SUMINISTRO, HABILITADO, ARMADO Y COLOCACION DE ACERO DE REFUERZO F'Y= 4,200KG/CM2 (G.E.), DE 1/2"(#4), EN ESTRUCTURA, INCLUYE MATERIALES, HABILITADO, DOBLECES, SILLETAS, ALAMBRE, GANCHOS, ESCUADRAS, TRASLAPES, DESPERDICIOS, HERRAMIENTAS, MANO DE OBRA Y ACARREO DE MATERIALES AL SITIO DE SU COLOCACION.</t>
  </si>
  <si>
    <t>KG</t>
  </si>
  <si>
    <t>CONSTRUCCION DE COLA DE CAIMAN EN IGRESO ORIENTE VIADUCTO</t>
  </si>
  <si>
    <t>FORJADO DE COLA DE CAIMAN DE 6.00 M DE LONGITUD, COMPUESTA DE PARAPETO DE CONCRETO CON UNA SECCION TRAPEZOIDAL (INICIAL) DE 0.65 M DE BASE X 1.95 M DE ALTURA, Y UNA LONGITUD DE DESARROLLO DE 1.00 M, SECCION TRAPEZOIDAL (INICIAL) DE 0.65 M DE BASE X 0.60 M DE ALTURA Y SALIDA DE 0.40 M DE BASE X 0.15 M DE ALTURA Y LONGITUD DE DESARROLLO DE 5.00 M EN CONCRETO PREMEZCLADO (TIRO DIRECTO) F'C= 250 KF/CM2 (R.N.) 28 DIAS, CON ACERO DE REFUERZOF'Y=4,200 KG/CM2, A BASE EMPARRILLADOS DE VARILLA DEL #4 DE 2.64 KG/PZA, FORJADODE ASTRIADO EN SUPERIOR DE UNA SECCION DE 10 CMS DE ANCHO Y PROFUNDIDAD DE 4.5 CM, HABILITADO Y COLOCACION DE CIMBRA DE MADERA DE PINO DE 1RA, CON UNA SUPERFICIE APROX. DE 33.62 M2, INCLUYE MATERIALES, COLADO, VIBRADO, CURADO, CIMBRA, ACERO DE REFUERZO, MANO DE OBRA, EQUIPO Y HERRAMIENTA MENOR</t>
  </si>
  <si>
    <t>AREA DE ENLACES</t>
  </si>
  <si>
    <t>BARRAS DE AMARRE PARA PAVIMENTO DE CONCRETO CONSISTENTE EN VARILLAS DE 5/8" DE DIAMETRO DE 91 CMS DE LONGITUD A CADA 91 CMS. (JUNTAS LONGITUDINALES)</t>
  </si>
  <si>
    <t>CORTE CON DISCO EN CONCRETO HIDRAULICO DE 8 CMS DE PROFUNDIDAD PROMEDIO CON CORTADORA DISCO DE PISO, EN JUNTAS DE CONTRACCION DE  1/4" DE ANCHO . INCLUYE TRAZO, EQUIPO, MANO DE OBRA, EQUIPO, AGUA HERRAMIENTA.</t>
  </si>
  <si>
    <t>SUMINISTRO, COLOCACION, VIBRADO Y CURADO DE COPNCRETO HIDRAULICO DE 28 CMS DE ESPESOR, PREMEZCLADO BOMBEABLE MR = 48 KG/CM2, TMA= 1 1/2" ( 38 MM) A 3 DIAS , REV. 12-14 CMS, INCLUYE : COORDINACION Y MANEJO DE OPERACIONES, MUESTREO, PRUEBAS DE LABORATORIO, DESPERDICIOS Y LIMPIEZA EN CADA SESION DE COLADO ( GENERANDO UNICAMENTE SECCION NOMINAL, MUESTREO Y PRUEBAS DE LABORATORIO EXTERNO A LA CONSTRUCTORA AUTORIZADO POR LA SUPERVISION DE OBRA).</t>
  </si>
  <si>
    <t>SUMINISTRO, COLOCACION, VIBRADO Y CURADO DE COPNCRETO HIDRAULICO DE 28 CMS DE ESPESOR, PREMEZCLADO BOMBEABLE MR = 48 KG/CM2, TMA= 1 1/2" ( 38 MM), REV. 12-14 CMS, INCLUYE : COORDINACION Y MANEJO DE OPERACIONES, MUESTREO, PRUEBAS DE LABORATORIO, DESPERDICIOS Y LIMPIEZA EN CADA SESION DE COLADO ( GENERANDO UNICAMENTE SECCION NOMINAL, MUESTREO Y PRUEBAS DE LABORATORIO EXTERNO A LA CONSTRUCTORA AUTORIZADO POR LA SUPERVISION DE OBRA).</t>
  </si>
  <si>
    <t>GUARNICION INTEGRAL TIPO "L" , CON DIMENSIONES DE 60 X 48 X 15 X 20 Y 28 CMS DE ESPESOR CON SECCION DE 0.18 M2/ML. A BASE DE CONCRETO HIDRAULICO PREMEZCLADO, TIRO DIRECTO, DE MODULO DE RUPTURA (MR), = 48 KG/CM2 INCLUYE: CIMBRA Y DESCIMBRA, FORJADO DE GUARNICION, ACABADO ESOBILLADO, CON MEMBRANA DE CURADO SEAL TIGHT 1300 CLEAR MARCA WR MEADOWS O SIMILAR.</t>
  </si>
  <si>
    <t>SUMINISTRO Y APLICACION DE LINEA AMARILLA CONTINUA DE 15 CMS DE ANCHO ** M-3.3** CON PINTURA TRAFICO BASE AGUA EN COLOR AMARILLO ADICIONADO CON MICROESFERA. ICLUYE MATERIALES, HERRAMIENTA, EQUIPO, TRAZO, MANO DE OBRA Y TODO LO NECESARIO PARA SU CORRECTA EJECUCION.</t>
  </si>
  <si>
    <t>SUMINISTRO Y APLICACION DE LINEA AMARILLA CONTINUA DE 25 CMS DE ANCHO ** M-5** AREA NEUTRAL CON PINTURA TRAFICO BASE AGUA EN COLOR AMARILLO ADICIONADO CON MICROESFERA. ICLUYE MATERIALES, HERRAMIENTA, EQUIPO, TRAZO, MANO DE OBRA Y TODO LO NECESARIO PARA SU CORRECTA EJECUCION.</t>
  </si>
  <si>
    <t>SUMINISTRO Y APLICACION DE FLECHAS, SIMBOLOS Y LETRAS DE CUERPO CENTRAL DE VIADUCTO ** M-11.1** CON PINTURA TRAFICO BASE AGUA EN COLOR BLANCO ADICIONADO CON MICROESFERA. INCLUYE MATERIALES, HERRAMIENTA, EQUIPO, TRAZO, MANO DE OBRA Y TODO LO NECESARIO PARA SU CORRECTA EJECUCION.</t>
  </si>
  <si>
    <t>SUMINISTRO Y APLICACION DE LINEA AMARILLA CONTINUA DE 40 CMS DE ANCHO ** M-7.1** CRUCE PEATONAL CON PINTURA TRAFICO BASE AGUA EN COLOR BLANCO ADICIONADO CON MICROESFERA.INCLUYE MATERIALES, HERRAMIENTA, EQUIPO, TRAZO, MANO DE OBRA Y TODO LO NECESARIO PARA SU CORRECTA EJECUCION.</t>
  </si>
  <si>
    <t>FABRICACION DE PISO DE CONCRETO ESTAMPADO " DISEÑO RETICULAR DE 10 CM  X  10 CM, DE 10 CM DE ESPESOR CON UN CONCRETO HECHO EN OBRA DE F`C = 150 KG/CM2, AGREGADO MAXIMO DE 1 1/2" REV. MAX 12, ACABADO PULIDO Y MEMBRANA DE CURADO  (CURACRETO) COLOCACION DE MALLA ELECTROSOLDADA 6 X 6 , 10/10 INCLUYE : MATERIALES PARA FABRICAR EL CONCRETO, PIGMENTO, MALLA ELECTROSOLDADA, SILLETAS, FRONTERAS, CURACRETO, CORTES PARA JUNTAS, CALAFATEO DE JUNTAS, ACARREO DE MATERIALES A CUALQUIER DISTANCIA, HERRAMIENTA Y ELEVACION Y TODO LO NECESARIO  PARA SU PERFECTAELABORACION Y VISTO BUENO POR LA SUPERVISION</t>
  </si>
  <si>
    <t>SUMINISTRO, HABILITADO DE ANCLAS, PARA LA INSTALACION DE BOTALLANTA DE ACERO(TUBO), A BASE DE PLACA DE ACERO A-36 DE ESPESOR DE 1/2" (13 MM DE 30 X 30 CMS) Y VARILLA DEL NO 4 4 PZAS DE LONGITUD DE 30 CMS.</t>
  </si>
  <si>
    <t>SUMINISTRO, HABILITADO, ROLADO Y MONTAJE DE BOTALLANTAS A BASE DE TUBO CED 40 EN DIAMETRO DE 8" DE ACUARDO , INCLUYE MATERIAL, FLETE A LA OBRA , MANO DE OBRA, APLICION DE PINTURA PRIMARIO COLOR GRIS, PINTURA DE ACABADO COLOR BLANCO, HERRAMIENTA MENOR, EQUIPO, GRUA Y TODO LO NECESARIO PARA SU CORRECTA EJECUCION.</t>
  </si>
  <si>
    <t>SUMINISTRO, HABILITADO, ROLADO Y MONTAJE DE BOTALLANTAS A BASE DE TUBO CED 40 EN DIAMETRO DE 4" DE ACUARDO , INCLUYE MATERIAL, FLETE A LA OBRA , MANO DE OBRA, APLICION DE PINTURA PRIMARIO COLOR GRIS, PINTURA DE ACABADO COLOR BLANCO, HERRAMIENTA MENOR, EQUIPO, GRUA Y TODO LO NECESARIO PARA SU CORRECTA EJECUCION.</t>
  </si>
  <si>
    <t>BARRENACIÓN  DE LOSA DE CONCRETO PARA COLOCAR JUNTA DE DILATACIÓN A CADA 30 CM EN MACHUELO Y GUARNICIÓN</t>
  </si>
  <si>
    <t>SUMINISTRO Y COLOCACIÓN DE BARANDAL METÁLICO A BASE DE TUBOS HORIZONTALES  DE 4 PULGADAS EN 3 HILADAS Y PLACA VERTICAL A CADA 1.5 MTS DE UNA ALTURA HASTA 1.50, INCLUYE PLACAS DE FIJACIÓN AL MURO DE CONCRETO, 4 TAQUETES EN CADA PLACA,  PINTURA DE COLOR BLANCO.</t>
  </si>
  <si>
    <t>SUMINISTRO Y COLOCACIÓN  DE PINTURA COLOR AMARILLO EN  EL BATALLANTES  DE SECCIÓN  90 CM ALTURA *50 CM  ANCHO LADO NORTE PARTE INFERIOR</t>
  </si>
  <si>
    <t>SUMINISTRO Y COLOCACIÓN  DE PINTURA COLOR AMARILLO EN  EL BATALLANTES  DE SECCIÓN  90 CM ALTURA *100 CM  ANCHO LADO  ÁREA INFERIOR PARTE CENTRAL</t>
  </si>
  <si>
    <t>SUMINISTRO Y COLOCACIÓN  DE PINTURA COLOR AMARILLO EN  EL BATALLANTES  DE SECCIÓN  90 CM ALTURA *50 CM  ANCHO LADO SUR PARTE INFERIOR</t>
  </si>
  <si>
    <t>SEÑALETICA HORIZONTAL</t>
  </si>
  <si>
    <t>BOTALLANTAS EN ZONA DE MUROS DE PILAS CON DIMENSIONES 25 X 88 CM CON SECCION DE 0.20 M2/ML A BASE DE CONCRETO HIDRAULICO PREMEZCLADO, TIRO DIRECTO, DE  F´C = 300 KG/CM2, REFORZADO CON VARILLASDEL NO.3 ESTRIBOS A @ 0.30 M Y CINCO VARILLAS ADICIONALES LONGITUDINALES. INCLUYE CIMBRA DESCIMBRA, ACABADO ESCOBILLADO, CON MEMBRANA DE CURADO SEAL TIGHT 1300 CLEAR MARCA WR MEADOWS O SIMILAR</t>
  </si>
  <si>
    <t>MACHUELO ON INTEGRAL TIPO RECTO , CON DIMENSIONES DE 65 X  20 0.15 M2/ML. A BASE DE CONCRETO HIDRAULICO PREMEZCLADO, TIRO DIRECTO, DE MODULO DE RUPTURA (MR), = 48 KG/CM2 INCLUYE: CIMBRA Y DESCIMBRA, FORJADO DE GUARNICION, ACABADO ESOBILLADO, CON MEMBRANA DE CURADO SEAL TIGHT 1300 CLEAR MARCA WR MEADOWS O SIMILAR. EN RAMPA</t>
  </si>
  <si>
    <t>RENIVELACION DE TALUDES</t>
  </si>
  <si>
    <t>SUMINISTRO Y COLOCACION DE MANTA DEGRADABLE C125 ( CON MATRIZ 100% DE FIBRA DE COCO CON DOS REDES FOTODEGRADABLES DE POLIPROPILENO, 300 GRS/M2 DE PESO Y HASTA 108 PA DE  RESISTENCIA A LA TENSION TANGENSIAL) CARACTERISTICAS LA MANTA PARA EL CONTROL DE LA EROSION SEMI-PERMANENTE  C125 SE PRODUCE CON UNA MATRIZ ORGANICA 100% BIODEGRADABLE, TOTALMENTE DE FIBRA DE COCO Y CON UNA DURABILIDAD DE APROXIMADAMENTE 36 MESES LA FIBRA DE COCO SE DISTRIBUYE HOMOGENEAMENTE EN TODA LA SUPERFICIE. LA MANTA ESTA ESTRUCTURADA EN PARTE SUPERIOR E INFERIOR POR DOS REDES DE POLIPROPILENO CON TRATAMIENTO ANTI  UV PARA INCREMENTAR LA DURABILIDAD Y CON UNA ABERTURA DE 1.59 X 1.59 CMS LA MATRIZ SE ENCUENTRA COSIDA CON DOS REDES CADA 3.81 CM CON HILO DE POLIPROPILENO PREPARADO PARA RAYOS UV. INCLUYE : AFINACION DE TALUDES, PREPARACION DE TRINCHERA PARA ANCLAR MANTA, GRAPAS DE FIJACION CORTES, TRASLAPES , DESPERDICIOS , ACARREOS HASTA EL SITIO DE UTILIZACION A 40 METROS, MANO DE OBRA, HERRAMIENTA MENOR Y EQUIPO PARA SU CORRCETA EJECUCION.</t>
  </si>
  <si>
    <t>AREA DE REGISTROS ELECTRICOS</t>
  </si>
  <si>
    <t>SUMINISTRO Y COLOCACION DE LOSA DE PISO DE CONCRETO HECHO EN OBRA DE F'C = 150 KG/CM2 DE 10 CMS DE ESPESOR PROMEDIO EN BANQUETAS ACABADO ESCOBILLADO, INCLUYE MATERIALES, CIMBRA, MANO DE OBRA , HERRAMIENTA MENOR EQUIPO Y TODO LO NECESARIO PARA SU CORRECTA EJECUCION.</t>
  </si>
  <si>
    <t>ALUMBRADO</t>
  </si>
  <si>
    <t>RETIRO DE CABLEADO EXISTENTE EN LUMIINARIAS INCLUYE MANO DE OBRA, HERRAMIENTA MENOR Y EQUIPO NECESARIO PARA SU CORRECTA EJECUCION</t>
  </si>
  <si>
    <t xml:space="preserve">SUMINISTRO Y COLOCACION DE CABLEADO NUEVO EN LUMINARIAS,INCLUYE MATERIALES, MANO DE OBRA HERRAMIENTA, GRUA Y EQUIPO NECESARIO PARA SU EJECUCION  </t>
  </si>
  <si>
    <t>SUMINISTRO Y COLOCACION DE CONECTOR MULTIPLE EN BAJA TENSION 4 VIAS TIPO PULPO</t>
  </si>
  <si>
    <t>SUMINISTRO Y COLOCACION DE ZPATA, MANGA Y TORNILLO CAL. 2 ,  4, 6. INCLUYE MATERIALES MANO DE OBRA HERRAMIENTA Y EQUIPO Y TODO LO NECESARIO PARA SU CORRECTA EJECUCION</t>
  </si>
  <si>
    <t>SUMINISTRO Y COLOCACION DE CABLE XLP CAL. 6  INCLUYE MATERIALES MANO DE OBRA HERRAMIENTA Y EQUIPO, GRUA Y TODO  NECESARIO PARA SU CORRECTA EJECUCION</t>
  </si>
  <si>
    <t>SUMINISTRO Y COLOCACION DE CINTA AISLANTE INCLUYE MATERIALES MANO DE OBRA HERRAMIENTA Y EQUIPO Y TODO LO NECESARIO PARA SU CORRECTA EJECUCION</t>
  </si>
  <si>
    <t>SUMINISTRO Y COLOCACION DE CINTA VULCANIZABLE INCLUYE MATERIALES MANO DE OBRA HERRAMIENTA Y EQUIPO Y TODO LO NECESARIO PARA SU CORRECTA EJECUCION</t>
  </si>
  <si>
    <t>SUMINISTRO Y COLOCACION DE CABLE THW CAL. 10 AWG  INCLUYE MATERIALES MANO DE OBRA HERRAMIENTA Y EQUIPO, GRUA Y TODO  NECESARIO PARA SU CORRECTA EJECUCION</t>
  </si>
  <si>
    <t>SUMINISTRO Y APLICACIÓN DE SOLDADURA EN CAJAS DE REGISTRO ELECTRICO PARA EVITAR EL BANDALISMO (ROBO DE CABLE), INCLUYE MATERIALES SOLDADURA, MANO DE OBRA, HERRAMIENTA, EQUIPO Y ACARREO DE EQUIPO CON DISTANCIA DE 40 MTS.</t>
  </si>
  <si>
    <t>SUMINISTRO Y APLICACIÓN DE SOLDADURA EN TAPAS DE VENTANA ELECTRICA EN POSTE DE ALUMBRADO PUBLICO PARA EVITAR EL BANDALISMO (ROBO DE CABLE), INCLUYE MATERIALES SOLDADURA, MANO DE OBRA, HERRAMIENTA, EQUIPO Y ACARREO DE EQUIPO CON DISTANCIA DE 40 MTS.</t>
  </si>
  <si>
    <t>RETOCADO DE PINTURA EN POSTE DE LUMINARIA, EN AREA DONDE SE APLICO SOLDADURA EN TAPAS, A BASE DE PINTURA DE ESMALTE BLANCO. INCLUYE MATERIALES, MANO DE OBRA, HERRAMIENTA Y EQUIPO NECESARIO PARA SU CORRECTA EJECUCION.</t>
  </si>
  <si>
    <t>SUMINISTRO Y COLOCACION DE CEMENTO AUTONIVELANTE FESTERGROUT O SIMILAR DE 40 X 40 X 3 CMS, INCLUYE MATERIALES, MANO DE OBRA, HERRAMIENTA, ACARREO, EQUIPO Y TODO LO NECESARIO PARA SU CORRECTA EJECUCION.</t>
  </si>
  <si>
    <t>LATERAL SUR</t>
  </si>
  <si>
    <t>COLADO DE PASO PEATONAL EN CAMELLON DE PARRES ARIAS</t>
  </si>
  <si>
    <t>TRAZO Y NIVELACION CON EQUIPO TOPOGRAFICO DEL TERRENO ESTABLECIENDO EJES Y REFERENCIAS, BANCOS DE NIVEL, INCLUYE, CRUCETAS, ESTACAS, HILOS, MARCAS Y TRAZOS CON CALHIDRA, MANO DE OBRA, EQUIPO Y HERRAMIENTA</t>
  </si>
  <si>
    <t>DEMOLICION DE CONCRETO SIMPLE EN BANQUETAS, POR MEDIOS MECANICOS, INCLUYE RETIRO DEL MATERIAL A BANCO DE OBRA INDICADO POR SUPERVISION, ABUNDAMIENTO, MANO DE OBRA, EQUIPO Y HERRAMIENTA</t>
  </si>
  <si>
    <t>CARGA MECANICA Y ACARREO EN CAMION 1ER KILOMETRO, DE MATERIAL PRODUCTO DE EXCAVACION Y/O DEMOLICION,INCLUYE MANO DE OBRA, EQUIPO Y HERRAMIENTA, (NORMA S,C,T. N-CTR-1-01-013-00)</t>
  </si>
  <si>
    <t>ACARREO EN CAMION A KILOMETROS SUBSECUENTES DE MATERIAL, PRODUCTO DE EXCAVACION Y/O DEMOLICION INCLUYE MANO DE OBRA, EQUIPO Y HERRAMIENTA (NORMA S,C,T. N-CTR-1-01-013-00)</t>
  </si>
  <si>
    <t>M3-KM</t>
  </si>
  <si>
    <t>AFINE Y CONFORMACION DE TERRENO NATURAL COMPACTADO EN CAPAS NO MAYORES DE 20 CM DE ESPESOR CON EQUIPO DE IMPACTO, INCLUYE CONFORMACION, MANO DE OBRA, EQUIPO Y HERRAMIENTA</t>
  </si>
  <si>
    <t>BANQUETA DE 10 CMS DE ESPESOR DE CONCRETO PREMEZCLADO F'C=200 KG/CM2, R.N., TMA 19 MM, CON ACABADO ESCOBILLADO, INCLUYE CIMBRA, DESCIMBRA, COLADO, CURADO, MATERIALES, MANO DE OBRA, EQUIPO Y HERRAMIENTA</t>
  </si>
  <si>
    <t>LIMPIEZA DE OBRA</t>
  </si>
  <si>
    <t>LIMPIEZA DE OBRA, DURANTE EL PROCESO DE EJECUCION, EN FORMA MANUAL, ACARREANDO EN CARRETILLA EL MATERIAL PRODUCTO DE LA LIMPIEZA A UNA ESTACION DE 40 MTS, PARA SER RECOLECTADO POSTERIOR EN CAMION PARA SU RETIRO FUERA DE LA OBRA. INCLUYE RECOLECCION, ACARREO, MANO DE OBRA, HERRAMIENTA MENOR PARA SU CORRECTA EJECUCION.</t>
  </si>
  <si>
    <t>SIOP-001</t>
  </si>
  <si>
    <t>SIOP-002</t>
  </si>
  <si>
    <t>SIOP-003</t>
  </si>
  <si>
    <t>SIOP-004</t>
  </si>
  <si>
    <t>SIOP-005</t>
  </si>
  <si>
    <t>SIOP-006</t>
  </si>
  <si>
    <t>SIOP-007</t>
  </si>
  <si>
    <t>SIOP-008</t>
  </si>
  <si>
    <t>SIOP-009</t>
  </si>
  <si>
    <t>SIOP-010</t>
  </si>
  <si>
    <t>SIOP-011</t>
  </si>
  <si>
    <t>SIOP-012</t>
  </si>
  <si>
    <t>SIOP-013</t>
  </si>
  <si>
    <t>SIOP-014</t>
  </si>
  <si>
    <t>SIOP-015</t>
  </si>
  <si>
    <t>SIOP-016</t>
  </si>
  <si>
    <t>SIOP-017</t>
  </si>
  <si>
    <t>SIOP-018</t>
  </si>
  <si>
    <t>SIOP-019</t>
  </si>
  <si>
    <t>SIOP-020</t>
  </si>
  <si>
    <t>SIOP-021</t>
  </si>
  <si>
    <t>SIOP-022</t>
  </si>
  <si>
    <t>SIOP-023</t>
  </si>
  <si>
    <t>SIOP-024</t>
  </si>
  <si>
    <t>SIOP-025</t>
  </si>
  <si>
    <t>SIOP-026</t>
  </si>
  <si>
    <t>SIOP-027</t>
  </si>
  <si>
    <t>SIOP-028</t>
  </si>
  <si>
    <t>SIOP-029</t>
  </si>
  <si>
    <t>SIOP-030</t>
  </si>
  <si>
    <t>SIOP-031</t>
  </si>
  <si>
    <t>SIOP-032</t>
  </si>
  <si>
    <t>SIOP-033</t>
  </si>
  <si>
    <t>SIOP-034</t>
  </si>
  <si>
    <t>SIOP-035</t>
  </si>
  <si>
    <t>SIOP-036</t>
  </si>
  <si>
    <t>SIOP-037</t>
  </si>
  <si>
    <t>SIOP-038</t>
  </si>
  <si>
    <t>SIOP-039</t>
  </si>
  <si>
    <t>SIOP-040</t>
  </si>
  <si>
    <t>SIOP-041</t>
  </si>
  <si>
    <t>SIOP-042</t>
  </si>
  <si>
    <t>SIOP-043</t>
  </si>
  <si>
    <t>SIOP-044</t>
  </si>
  <si>
    <t>SIOP-045</t>
  </si>
  <si>
    <t>SIOP-046</t>
  </si>
  <si>
    <t>SIOP-047</t>
  </si>
  <si>
    <t>SIOP-048</t>
  </si>
  <si>
    <t>SIOP-049</t>
  </si>
  <si>
    <t>SIOP-050</t>
  </si>
  <si>
    <t>SIOP-051</t>
  </si>
  <si>
    <t>SIOP-052</t>
  </si>
  <si>
    <t>SIOP-053</t>
  </si>
  <si>
    <t>SIOP-054</t>
  </si>
  <si>
    <t>SIOP-055</t>
  </si>
  <si>
    <t>SIOP-056</t>
  </si>
  <si>
    <t>SIOP-057</t>
  </si>
  <si>
    <t>SIOP-058</t>
  </si>
  <si>
    <t>SIOP-059</t>
  </si>
  <si>
    <t>SIOP-060</t>
  </si>
  <si>
    <t>SIOP-061</t>
  </si>
  <si>
    <t>SIOP-062</t>
  </si>
  <si>
    <t>SIOP-063</t>
  </si>
  <si>
    <t>SIOP-064</t>
  </si>
  <si>
    <t>SIOP-065</t>
  </si>
  <si>
    <t>SIOP-066</t>
  </si>
  <si>
    <t>SIOP-067</t>
  </si>
  <si>
    <t>SIOP-068</t>
  </si>
  <si>
    <t>SIOP-069</t>
  </si>
  <si>
    <t>SIOP-070</t>
  </si>
  <si>
    <t>SIOP-071</t>
  </si>
  <si>
    <t>SIOP-072</t>
  </si>
  <si>
    <t>SIOP-073</t>
  </si>
  <si>
    <t>SIOP-074</t>
  </si>
  <si>
    <t>SIOP-075</t>
  </si>
  <si>
    <t>SIOP-076</t>
  </si>
  <si>
    <t>SIOP-077</t>
  </si>
  <si>
    <t>SIOP-078</t>
  </si>
  <si>
    <t>SIOP-079</t>
  </si>
  <si>
    <t>SIOP-080</t>
  </si>
  <si>
    <t>SIOP-081</t>
  </si>
  <si>
    <t>SIOP-082</t>
  </si>
  <si>
    <t>SIOP-083</t>
  </si>
  <si>
    <t>SIOP-084</t>
  </si>
  <si>
    <t>SIOP-085</t>
  </si>
  <si>
    <t>SIOP-086</t>
  </si>
  <si>
    <t>SIOP-088</t>
  </si>
  <si>
    <t>DEMOLICION DE LOSA DE CONCRETO DE 28 CMS DE ESPESOR A BASE DE ROMPEDOR NEUMATICO, ACARREO DE ESCOMBRA A UNA ESTACION DE 20 MTS PARA SU POSTERIOR RETIRO.  INCLUYE: MANO DE OBRA, EQUIPO, HERRAMIENTA</t>
  </si>
  <si>
    <t>EXCAVACION A CIELO ABIERTO POR MEDIOS MECANICOS PARA ALOJAMIENTO DE TUBERIA. INCLIUYE RECOLECCION DE MATERIAL A UNA ESTACION DE 40 MTS. INCLUYE: MANO DE OBRA, EQUIPO, HERRAMIENTA.</t>
  </si>
  <si>
    <t>RELLENO COMPACTADO POR MEDIOS MECANICOS (COMPACTADOR O BAILARINA) CON MATERIAL DE BANCO - CEMENTO EN PROPORCION DE100 KG DE CEMENTO GRIS POR M3, EN CEPAS A CUALQUIER PROFUNDIDAD,  COMPACTADO AL 90% EN CAPAS DE 20 CMS, INCLUYE ACARREO AL SITIO DE SU COLOCACION, MANO DE OBRA, EQUIPO, HERRAMIENTA.</t>
  </si>
  <si>
    <t>SUMINISTRO Y COLOCACION DE BRIDA DE 12"  INCLUYE: MANO DE OBRA, EQUIPO, HERRAMIENTA.</t>
  </si>
  <si>
    <t>SUMINISTRO Y COLOCACION DE CODO 45 X 12"  INCLUYE: MANO DE OBRA, EQUIPO, HERRAMIENTA.</t>
  </si>
  <si>
    <t>SUMINISTRO Y COLOCACION DE VALVULA DE VASTAGO FIJO 12" INCLUYE: MANO DE OBRA, EQUIPO, HERRAMIENTA.</t>
  </si>
  <si>
    <t>SUMINISTRO Y COLOCACION DE TORNILLERIA DE 7/8 X 3 1/2"  INCLUYE: MANO DE OBRA, EQUIPO, HERRAMIENTA.</t>
  </si>
  <si>
    <t>SUMINISTRO Y COLOCACION DE EMPAQUE DE NEOPRENO DE 12" INCLUYE: MANO DE OBRA, EQUIPO, HERRAMIENTA.</t>
  </si>
  <si>
    <t>CONFORMACION Y COMPACATACION DE BASE HIDRAULICA DE 20 CMS DE ESPESOR, POR MEDIOS MECANICOS, COMPACTADOS AL 100% DE SU PVSM, CON MATERIAL QUE CUMPLAN LAS ESPECIFICACIONES SCT.  INCLUYE SUMINISTRO DE MATERIALES,MEZCLADO, TENDIDO, NIVELADO, COMPACATDO, INCORPORACION DE HUMEDAD OPTIMA.</t>
  </si>
  <si>
    <t>SUMINISTRO Y COLOCACIÓN DE BOYAS EN COLOR AMARILLO  PARA DISMINUIR VELOCIDAD VEHICULAR EN LATERAL NORTE DIÁMETRO HASTA 25CM  INCLUYE: MANO DE OBRA, EQUIPO, HERRAMIENTA.</t>
  </si>
  <si>
    <t>DEMOLICIÓN DE LOSA DE CONCRETO EN LOSA DE RODAMIENTO POR CUALQUIER MEDIO INCLUYE: MANO DE OBRA, EQUIPO, HERRAMIENTA.</t>
  </si>
  <si>
    <t>DEMOLICIÓN POR CUALQUIER MEDIO DE LOSA DE CONCRETO EN LOSA DE RODAMIENTO PARA NIVELA ESTRUCTURA METÁLICA DE BOCA DE TORMENTA INCLUYE: MANO DE OBRA, EQUIPO, HERRAMIENTA.</t>
  </si>
  <si>
    <t>SUMINISTRO Y COLOCACIÓN DE TAPA METÁLICA EN LA ESTRUCTURA DE BOCA DE TORMENTA ZONA DE RODAMIENTO VEHICULAR INCLUYE: MANO DE OBRA, EQUIPO, HERRAMIENTA.</t>
  </si>
  <si>
    <t>SUMINISTRO Y APLICACIÓN DE LINEA AMARILLA DE 15 CMS INCLUYE MICROESFERAS.</t>
  </si>
  <si>
    <t>SUMINISTRO Y APLICACIÓN DE LINEA AMARILLA DE 20 CMS INCLUYE MICROESFERAS.</t>
  </si>
  <si>
    <t>SUMINISTRO Y COLOCACIÓN DE BOYAS EN COLOR AMARILLO  PARA DISMINUIR VELOCIDAD VEHICULAR EN LATERAL NORTE DIÁMETRO HASTA 25CM EN AHUJAS. INCLUYE: MANO DE OBRA, EQUIPO, HERRAMIENTA.</t>
  </si>
  <si>
    <t xml:space="preserve"> SUMINISTRO Y APLICACION DE FLECHAS, ** M-11.1** CON PINTURA TRAFICO BASE AGUA EN COLOR BLANCO ADICIONADO CON MICROESFERA. INCLUYE MATERIALES, HERRAMIENTA, EQUIPO, TRAZO, MANO DE OBRA Y TODO LO NECESARIO PARA SU CORRECTA EJECUCION.</t>
  </si>
  <si>
    <t xml:space="preserve">SUMINISTRO Y APLICACION DE LINEA AMARILLA CONTINUA DE 15 CMS DE ANCHO ** M-3.3** CON PINTURA TRAFICO BASE AGUA EN COLOR AMARILLO ADICIONADO CON MICROESFERA. ICLUYE MATERIALES, HERRAMIENTA, EQUIPO, TRAZO, MANO DE OBRA Y TODO LO NECESARIO PARA SU CORRECTA EJECUCION.SUMINISTRO Y APLICACION DE LINEA AMARILLA CONTINUA DE 15 CMS DE ANCHO ** M-3.3** CON PINTURA TRAFICO BASE AGUA EN COLOR AMARILLO ADICIONADO CON MICROESFERA. ICLUYE MATERIALES, HERRAMIENTA, EQUIPO, TRAZO, MANO DE OBRA Y TODO LO NECESARIO PARA SU CORRECTA EJECUCION. RETORNO ORIENTE </t>
  </si>
  <si>
    <t xml:space="preserve">SUMINISTRO Y APLICACION DE FLECHAS, ** M-11.1** CON PINTURA TRAFICO BASE AGUA EN COLOR BLANCO ADICIONADO CON MICROESFERA. INCLUYE MATERIALES, HERRAMIENTA, EQUIPO, TRAZO, MANO DE OBRA Y TODO LO NECESARIO PARA SU CORRECTA EJECUCION. RETORNO ORIENTE - </t>
  </si>
  <si>
    <t>SUMINISTRO Y APLICACION DE FLECHAS CON VUELTA, ** M-11.1** CON PINTURA TRAFICO BASE AGUA EN COLOR BLANCO ADICIONADO CON MICROESFERA. INCLUYE MATERIALES, HERRAMIENTA, EQUIPO, TRAZO, MANO DE OBRA Y TODO LO NECESARIO PARA SU CORRECTA EJECUCION. RETORNO ORIENTE.</t>
  </si>
  <si>
    <t xml:space="preserve">  SUMINISTRO Y APLICACION DE SIMBOLOS Y LETRAS ( LETRERO MAX. VELOCIDAD) ** M-11.1** CON PINTURA TRAFICO BASE AGUA EN COLOR BLANCO ADICIONADO CON MICROESFERA. INCLUYE MATERIALES, HERRAMIENTA, EQUIPO, TRAZO, MANO DE OBRA Y TODO LO NECESARIO PARA SU CORRECTA EJECUCION. RETORNO ORIENTE.</t>
  </si>
  <si>
    <t xml:space="preserve"> ZEBEREADO SUMINISTRO Y APLICACION DE LINEA BLANCA CONTINUA DE 20 CMS DE ANCHO ** M-2.3** CON PINTURA TRAFICO BASE AGUA EN COLOR BLANCO ADICIONADO CON MICROESFERA. ICLUYE MATERIALES, HERRAMIENTA, EQUIPO, TRAZO, MANO DE OBRA Y TODO LO NECESARIO PARA SU CORRECTA EJECUCION.SUMINISTRO Y APLICACION DE LINEA AMARILLA CONTINUA DE 15 CMS DE ANCHO ** M-3.3** CON PINTURA TRAFICO BASE AGUA EN COLOR AMARILLO ADICIONADO CON MICROESFERA. ICLUYE MATERIALES, HERRAMIENTA, EQUIPO, TRAZO, MANO DE OBRA Y TODO LO NECESARIO PARA SU CORRECTA EJECUCION. RETORNO ORIENTE.</t>
  </si>
  <si>
    <t xml:space="preserve"> SUMINISTRO Y APLICACION DE LINEA AMARILLA CONTINUA DE 15 CMS DE ANCHO ** M-3.3** CON PINTURA TRAFICO BASE AGUA EN COLOR AMARILLO ADICIONADO CON MICROESFERA. ICLUYE MATERIALES, HERRAMIENTA, EQUIPO, TRAZO, MANO DE OBRA Y TODO LO NECESARIO PARA SU CORRECTA EJECUCION.SUMINISTRO Y APLICACION DE LINEA AMARILLA CONTINUA DE 15 CMS DE ANCHO ** M-3.3** CON PINTURA TRAFICO BASE AGUA EN COLOR AMARILLO ADICIONADO CON MICROESFERA. ICLUYE MATERIALES, HERRAMIENTA, EQUIPO, TRAZO, MANO DE OBRA Y TODO LO NECESARIO PARA SU CORRECTA EJECUCION. RETORNO PONIENTE </t>
  </si>
  <si>
    <t xml:space="preserve"> SUMINISTRO Y APLICACION DE FLECHAS, ** M-11.1** CON PINTURA TRAFICO BASE AGUA EN COLOR BLANCO ADICIONADO CON MICROESFERA. INCLUYE MATERIALES, HERRAMIENTA, EQUIPO, TRAZO, MANO DE OBRA Y TODO LO NECESARIO PARA SU CORRECTA EJECUCION. RETORNO PONIENTE</t>
  </si>
  <si>
    <t xml:space="preserve">SUMINISTRO Y APLICACION DE FLECHAS CON VUELTA, ** M-11.1** CON PINTURA TRAFICO BASE AGUA EN COLOR BLANCO ADICIONADO CON MICROESFERA. INCLUYE MATERIALES, HERRAMIENTA, EQUIPO, TRAZO, MANO DE OBRA Y TODO LO NECESARIO PARA SU CORRECTA EJECUCION. RETORNO PONIENTE </t>
  </si>
  <si>
    <t>SUMINISTRO Y APLICACION DE SIMBOLOS Y LETRAS ( LETRERO MAX. VELOCIDAD) ** M-11.1** CON PINTURA TRAFICO BASE AGUA EN COLOR BLANCO ADICIONADO CON MICROESFERA. INCLUYE MATERIALES, HERRAMIENTA, EQUIPO, TRAZO, MANO DE OBRA Y TODO LO NECESARIO PARA SU CORRECTA EJECUCION.SUMINISTRO Y APLICACION DE SIMBOLOS Y LETRAS ( LETRERO MAX. VELOCIDAD) ** M-11.1** CON PINTURA TRAFICO BASE AGUA EN COLOR BLANCO ADICIONADO CON MICROESFERA. INCLUYE MATERIALES, HERRAMIENTA, EQUIPO, TRAZO, MANO DE OBRA Y TODO LO NECESARIO PARA SU CORRECTA EJECUCION.  RETORNO PONIENTE.</t>
  </si>
  <si>
    <t xml:space="preserve"> ZEBEREADO SUMINISTRO Y APLICACION DE LINEA BLANCA CONTINUA DE 20 CMS DE ANCHO ** M-2.3** CON PINTURA TRAFICO BASE AGUA EN COLOR BLANCO ADICIONADO CON MICROESFERA. ICLUYE MATERIALES, HERRAMIENTA, EQUIPO, TRAZO, MANO DE OBRA Y TODO LO NECESARIO PARA SU CORRECTA EJECUCION.SUMINISTRO Y APLICACION DE LINEA AMARILLA CONTINUA DE 15 CMS DE ANCHO ** M-3.3** CON PINTURA TRAFICO BASE AGUA EN COLOR AMARILLO ADICIONADO CON MICROESFERA. ICLUYE MATERIALES, HERRAMIENTA, EQUIPO, TRAZO, MANO DE OBRA Y TODO LO NECESARIO PARA SU CORRECTA EJECUCION. RETORNO PONIENTE </t>
  </si>
  <si>
    <t>DEMOLICION DE LOSA DE CONCRETO DE REGISTROS ELECTRICOS Y BANQUETAS, 10 CMS DE ESPESOR A BASE DE ROMPEDOR NEUMATICO, ACARREO DE ESCOMBRA A UNA ESTACION DE 20 MTS PARA SU POSTERIOR RETIRO.INCLUYE: MANO DE OBRA, EQUIPO, HERRAMIENTA.</t>
  </si>
  <si>
    <t>DEMOLICION DE MACHUELO EXISTENTE A BASE DE ROMPEDOR NEUMATICO, ACARREO DE ESCOMBRA A UNA ESTACION DE 20 MTS PARA SU POSTERIOR RETIRO INCLUYE: MANO DE OBRA, EQUIPO, HERRAMIENTA.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</si>
</sst>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&quot;$&quot;#,###.00"/>
    <numFmt numFmtId="167" formatCode="#,##0.0000"/>
    <numFmt numFmtId="168" formatCode="0.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indexed="64"/>
      <name val="Calibri"/>
      <family val="2"/>
    </font>
    <font>
      <b/>
      <sz val="1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0"/>
      <name val="Calibri"/>
      <family val="2"/>
    </font>
    <font>
      <sz val="10"/>
      <color theme="1" tint="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53B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6" fillId="0" borderId="2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vertical="top"/>
    </xf>
    <xf numFmtId="0" fontId="7" fillId="0" borderId="0" xfId="1" applyFont="1" applyAlignment="1">
      <alignment vertical="top"/>
    </xf>
    <xf numFmtId="0" fontId="7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7" xfId="1" applyFont="1" applyBorder="1" applyAlignment="1">
      <alignment vertical="top"/>
    </xf>
    <xf numFmtId="0" fontId="6" fillId="0" borderId="1" xfId="1" applyFont="1" applyFill="1" applyBorder="1" applyAlignment="1">
      <alignment horizontal="left" vertical="top"/>
    </xf>
    <xf numFmtId="14" fontId="7" fillId="0" borderId="4" xfId="1" applyNumberFormat="1" applyFont="1" applyBorder="1" applyAlignment="1">
      <alignment horizontal="left" vertical="top"/>
    </xf>
    <xf numFmtId="14" fontId="7" fillId="0" borderId="7" xfId="1" applyNumberFormat="1" applyFont="1" applyBorder="1" applyAlignment="1">
      <alignment horizontal="left" vertical="top"/>
    </xf>
    <xf numFmtId="0" fontId="7" fillId="0" borderId="7" xfId="1" applyNumberFormat="1" applyFont="1" applyBorder="1" applyAlignment="1">
      <alignment horizontal="left" vertical="top"/>
    </xf>
    <xf numFmtId="14" fontId="7" fillId="0" borderId="11" xfId="1" applyNumberFormat="1" applyFont="1" applyBorder="1" applyAlignment="1">
      <alignment horizontal="left" vertical="top"/>
    </xf>
    <xf numFmtId="0" fontId="6" fillId="0" borderId="11" xfId="1" applyFont="1" applyBorder="1" applyAlignment="1">
      <alignment vertical="top"/>
    </xf>
    <xf numFmtId="0" fontId="6" fillId="0" borderId="2" xfId="1" applyFont="1" applyFill="1" applyBorder="1" applyAlignment="1">
      <alignment horizontal="left" vertical="top"/>
    </xf>
    <xf numFmtId="0" fontId="7" fillId="0" borderId="5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7" fillId="0" borderId="8" xfId="1" applyFont="1" applyBorder="1" applyAlignment="1">
      <alignment horizontal="center" vertical="top"/>
    </xf>
    <xf numFmtId="0" fontId="7" fillId="0" borderId="9" xfId="1" applyFont="1" applyBorder="1" applyAlignment="1">
      <alignment horizontal="center" vertical="top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7" fillId="0" borderId="0" xfId="1" applyFont="1" applyAlignment="1">
      <alignment horizontal="justify" vertical="top"/>
    </xf>
    <xf numFmtId="0" fontId="6" fillId="0" borderId="0" xfId="1" applyFont="1" applyFill="1" applyBorder="1" applyAlignment="1">
      <alignment vertical="top"/>
    </xf>
    <xf numFmtId="49" fontId="8" fillId="2" borderId="12" xfId="2" applyNumberFormat="1" applyFont="1" applyFill="1" applyBorder="1" applyAlignment="1">
      <alignment horizontal="center" vertical="center"/>
    </xf>
    <xf numFmtId="49" fontId="8" fillId="2" borderId="13" xfId="2" applyNumberFormat="1" applyFont="1" applyFill="1" applyBorder="1" applyAlignment="1">
      <alignment horizontal="center" vertical="center"/>
    </xf>
    <xf numFmtId="49" fontId="8" fillId="2" borderId="13" xfId="2" applyNumberFormat="1" applyFont="1" applyFill="1" applyBorder="1" applyAlignment="1">
      <alignment horizontal="center" vertical="center" wrapText="1"/>
    </xf>
    <xf numFmtId="49" fontId="8" fillId="2" borderId="14" xfId="2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top"/>
    </xf>
    <xf numFmtId="4" fontId="6" fillId="0" borderId="0" xfId="1" applyNumberFormat="1" applyFont="1" applyFill="1" applyAlignment="1">
      <alignment vertical="top"/>
    </xf>
    <xf numFmtId="0" fontId="7" fillId="0" borderId="0" xfId="1" applyFont="1" applyFill="1" applyAlignment="1">
      <alignment vertical="top"/>
    </xf>
    <xf numFmtId="49" fontId="7" fillId="0" borderId="0" xfId="1" applyNumberFormat="1" applyFont="1" applyAlignment="1">
      <alignment horizontal="left" vertical="top"/>
    </xf>
    <xf numFmtId="0" fontId="7" fillId="0" borderId="0" xfId="1" applyFont="1" applyFill="1" applyAlignment="1">
      <alignment horizontal="center" vertical="top" wrapText="1"/>
    </xf>
    <xf numFmtId="4" fontId="7" fillId="0" borderId="0" xfId="1" applyNumberFormat="1" applyFont="1" applyFill="1" applyAlignment="1">
      <alignment horizontal="right" vertical="top"/>
    </xf>
    <xf numFmtId="164" fontId="7" fillId="0" borderId="0" xfId="3" applyNumberFormat="1" applyFont="1" applyFill="1" applyAlignment="1">
      <alignment horizontal="right" vertical="top"/>
    </xf>
    <xf numFmtId="0" fontId="7" fillId="0" borderId="0" xfId="1" applyFont="1" applyFill="1" applyAlignment="1">
      <alignment horizontal="center" vertical="top"/>
    </xf>
    <xf numFmtId="164" fontId="7" fillId="0" borderId="0" xfId="3" applyNumberFormat="1" applyFont="1" applyAlignment="1">
      <alignment horizontal="right" vertical="top"/>
    </xf>
    <xf numFmtId="0" fontId="8" fillId="2" borderId="0" xfId="4" applyFont="1" applyFill="1" applyBorder="1" applyAlignment="1">
      <alignment horizontal="justify" vertical="top"/>
    </xf>
    <xf numFmtId="165" fontId="8" fillId="2" borderId="0" xfId="4" applyNumberFormat="1" applyFont="1" applyFill="1" applyAlignment="1">
      <alignment vertical="top"/>
    </xf>
    <xf numFmtId="0" fontId="8" fillId="2" borderId="0" xfId="4" applyNumberFormat="1" applyFont="1" applyFill="1" applyAlignment="1">
      <alignment horizontal="center" vertical="top"/>
    </xf>
    <xf numFmtId="0" fontId="9" fillId="0" borderId="0" xfId="4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center" vertical="top" wrapText="1"/>
    </xf>
    <xf numFmtId="167" fontId="2" fillId="0" borderId="0" xfId="1" applyNumberFormat="1" applyFont="1" applyAlignment="1">
      <alignment horizontal="right" vertical="top"/>
    </xf>
    <xf numFmtId="164" fontId="2" fillId="0" borderId="0" xfId="3" applyNumberFormat="1" applyFont="1" applyAlignment="1">
      <alignment horizontal="right" vertical="top"/>
    </xf>
    <xf numFmtId="4" fontId="10" fillId="0" borderId="0" xfId="1" applyNumberFormat="1" applyFont="1" applyAlignment="1">
      <alignment horizontal="center" vertical="top"/>
    </xf>
    <xf numFmtId="164" fontId="10" fillId="0" borderId="0" xfId="3" applyNumberFormat="1" applyFont="1" applyAlignment="1">
      <alignment vertical="top"/>
    </xf>
    <xf numFmtId="0" fontId="12" fillId="0" borderId="0" xfId="1" applyNumberFormat="1" applyFont="1" applyFill="1" applyAlignment="1">
      <alignment horizontal="justify" vertical="top"/>
    </xf>
    <xf numFmtId="4" fontId="2" fillId="0" borderId="0" xfId="1" applyNumberFormat="1" applyFont="1" applyAlignment="1">
      <alignment horizontal="right" vertical="top"/>
    </xf>
    <xf numFmtId="164" fontId="13" fillId="0" borderId="0" xfId="5" applyNumberFormat="1" applyFont="1" applyFill="1" applyAlignment="1">
      <alignment vertical="top"/>
    </xf>
    <xf numFmtId="0" fontId="2" fillId="0" borderId="0" xfId="1" applyNumberFormat="1" applyFont="1" applyAlignment="1">
      <alignment horizontal="center" vertical="top" wrapText="1"/>
    </xf>
    <xf numFmtId="4" fontId="10" fillId="0" borderId="0" xfId="1" applyNumberFormat="1" applyFont="1" applyAlignment="1">
      <alignment horizontal="center" vertical="top" wrapText="1"/>
    </xf>
    <xf numFmtId="164" fontId="2" fillId="0" borderId="0" xfId="3" applyNumberFormat="1" applyFont="1" applyAlignment="1">
      <alignment vertical="top"/>
    </xf>
    <xf numFmtId="0" fontId="14" fillId="0" borderId="0" xfId="1" applyFont="1" applyAlignment="1">
      <alignment horizontal="justify" vertical="top"/>
    </xf>
    <xf numFmtId="0" fontId="15" fillId="0" borderId="0" xfId="1" applyFont="1" applyAlignment="1">
      <alignment horizontal="center" vertical="top" wrapText="1"/>
    </xf>
    <xf numFmtId="0" fontId="14" fillId="0" borderId="0" xfId="1" applyFont="1" applyAlignment="1">
      <alignment horizontal="justify" vertical="top" wrapText="1"/>
    </xf>
    <xf numFmtId="0" fontId="16" fillId="0" borderId="0" xfId="1" applyFont="1" applyAlignment="1">
      <alignment horizontal="justify" vertical="top" wrapText="1"/>
    </xf>
    <xf numFmtId="0" fontId="2" fillId="0" borderId="0" xfId="1" applyFont="1" applyFill="1" applyAlignment="1">
      <alignment vertical="top"/>
    </xf>
    <xf numFmtId="0" fontId="17" fillId="3" borderId="0" xfId="1" applyFont="1" applyFill="1" applyAlignment="1">
      <alignment vertical="top"/>
    </xf>
    <xf numFmtId="0" fontId="10" fillId="3" borderId="0" xfId="1" applyFont="1" applyFill="1" applyAlignment="1">
      <alignment horizontal="center" vertical="top"/>
    </xf>
    <xf numFmtId="168" fontId="17" fillId="3" borderId="0" xfId="1" applyNumberFormat="1" applyFont="1" applyFill="1" applyAlignment="1">
      <alignment vertical="top"/>
    </xf>
    <xf numFmtId="0" fontId="18" fillId="0" borderId="0" xfId="1" applyFont="1" applyFill="1" applyAlignment="1">
      <alignment horizontal="left" vertical="top" shrinkToFit="1"/>
    </xf>
    <xf numFmtId="0" fontId="4" fillId="0" borderId="0" xfId="1" applyFont="1" applyFill="1" applyAlignment="1">
      <alignment horizontal="justify" vertical="top" shrinkToFit="1"/>
    </xf>
    <xf numFmtId="0" fontId="19" fillId="0" borderId="0" xfId="1" applyFont="1" applyFill="1" applyAlignment="1">
      <alignment horizontal="left" vertical="top" shrinkToFit="1"/>
    </xf>
    <xf numFmtId="0" fontId="20" fillId="0" borderId="0" xfId="1" applyFont="1" applyFill="1" applyAlignment="1">
      <alignment horizontal="justify" vertical="top" shrinkToFit="1"/>
    </xf>
    <xf numFmtId="44" fontId="20" fillId="0" borderId="0" xfId="5" applyFont="1" applyFill="1" applyAlignment="1">
      <alignment horizontal="right" vertical="top" shrinkToFit="1"/>
    </xf>
    <xf numFmtId="44" fontId="21" fillId="0" borderId="0" xfId="5" applyFont="1" applyFill="1" applyAlignment="1">
      <alignment horizontal="right" vertical="top" shrinkToFit="1"/>
    </xf>
    <xf numFmtId="164" fontId="11" fillId="0" borderId="0" xfId="3" applyNumberFormat="1" applyFont="1" applyAlignment="1">
      <alignment vertical="top"/>
    </xf>
    <xf numFmtId="167" fontId="7" fillId="0" borderId="0" xfId="1" applyNumberFormat="1" applyFont="1" applyFill="1" applyAlignment="1">
      <alignment vertical="top"/>
    </xf>
    <xf numFmtId="0" fontId="6" fillId="0" borderId="6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0" borderId="3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14" fontId="6" fillId="0" borderId="1" xfId="1" applyNumberFormat="1" applyFont="1" applyBorder="1" applyAlignment="1">
      <alignment horizontal="right" vertical="top"/>
    </xf>
    <xf numFmtId="14" fontId="6" fillId="0" borderId="3" xfId="1" applyNumberFormat="1" applyFont="1" applyBorder="1" applyAlignment="1">
      <alignment horizontal="right" vertical="top"/>
    </xf>
    <xf numFmtId="14" fontId="6" fillId="0" borderId="5" xfId="1" applyNumberFormat="1" applyFont="1" applyBorder="1" applyAlignment="1">
      <alignment horizontal="right" vertical="top"/>
    </xf>
    <xf numFmtId="14" fontId="6" fillId="0" borderId="0" xfId="1" applyNumberFormat="1" applyFont="1" applyBorder="1" applyAlignment="1">
      <alignment horizontal="right" vertical="top"/>
    </xf>
    <xf numFmtId="0" fontId="7" fillId="0" borderId="5" xfId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/>
    </xf>
    <xf numFmtId="0" fontId="7" fillId="0" borderId="9" xfId="1" applyFont="1" applyBorder="1" applyAlignment="1">
      <alignment horizontal="center" vertical="top"/>
    </xf>
    <xf numFmtId="0" fontId="7" fillId="0" borderId="10" xfId="1" applyFont="1" applyBorder="1" applyAlignment="1">
      <alignment horizontal="center" vertical="top"/>
    </xf>
    <xf numFmtId="0" fontId="7" fillId="0" borderId="11" xfId="1" applyFont="1" applyBorder="1" applyAlignment="1">
      <alignment horizontal="center" vertical="top"/>
    </xf>
    <xf numFmtId="0" fontId="8" fillId="2" borderId="0" xfId="4" applyNumberFormat="1" applyFont="1" applyFill="1" applyBorder="1" applyAlignment="1">
      <alignment horizontal="center" vertical="top"/>
    </xf>
    <xf numFmtId="14" fontId="6" fillId="0" borderId="9" xfId="1" applyNumberFormat="1" applyFont="1" applyBorder="1" applyAlignment="1">
      <alignment horizontal="right" vertical="top"/>
    </xf>
    <xf numFmtId="14" fontId="6" fillId="0" borderId="10" xfId="1" applyNumberFormat="1" applyFont="1" applyBorder="1" applyAlignment="1">
      <alignment horizontal="right" vertical="top"/>
    </xf>
    <xf numFmtId="0" fontId="2" fillId="0" borderId="6" xfId="1" applyNumberFormat="1" applyFont="1" applyBorder="1" applyAlignment="1">
      <alignment horizontal="justify" vertical="top"/>
    </xf>
    <xf numFmtId="0" fontId="2" fillId="0" borderId="8" xfId="1" applyNumberFormat="1" applyFont="1" applyBorder="1" applyAlignment="1">
      <alignment horizontal="justify" vertical="top"/>
    </xf>
    <xf numFmtId="0" fontId="7" fillId="0" borderId="6" xfId="1" applyNumberFormat="1" applyFont="1" applyBorder="1" applyAlignment="1">
      <alignment horizontal="left" vertical="top"/>
    </xf>
    <xf numFmtId="0" fontId="7" fillId="0" borderId="8" xfId="1" applyNumberFormat="1" applyFont="1" applyBorder="1" applyAlignment="1">
      <alignment horizontal="left" vertical="top"/>
    </xf>
    <xf numFmtId="0" fontId="8" fillId="2" borderId="12" xfId="1" applyFont="1" applyFill="1" applyBorder="1" applyAlignment="1">
      <alignment horizontal="center" vertical="top"/>
    </xf>
    <xf numFmtId="0" fontId="8" fillId="2" borderId="13" xfId="1" applyFont="1" applyFill="1" applyBorder="1" applyAlignment="1">
      <alignment horizontal="center" vertical="top"/>
    </xf>
    <xf numFmtId="0" fontId="8" fillId="2" borderId="14" xfId="1" applyFont="1" applyFill="1" applyBorder="1" applyAlignment="1">
      <alignment horizontal="center" vertical="top"/>
    </xf>
  </cellXfs>
  <cellStyles count="7">
    <cellStyle name="Moneda" xfId="5" builtinId="4"/>
    <cellStyle name="Moneda 2" xfId="3"/>
    <cellStyle name="Moneda 2 2" xfId="6"/>
    <cellStyle name="Normal" xfId="0" builtinId="0"/>
    <cellStyle name="Normal 2" xfId="1"/>
    <cellStyle name="Normal 2 2" xfId="4"/>
    <cellStyle name="Normal 3" xfId="2"/>
  </cellStyles>
  <dxfs count="0"/>
  <tableStyles count="0" defaultTableStyle="TableStyleMedium2" defaultPivotStyle="PivotStyleLight16"/>
  <colors>
    <mruColors>
      <color rgb="FF33CC33"/>
      <color rgb="FF008000"/>
      <color rgb="FF009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228600</xdr:rowOff>
    </xdr:from>
    <xdr:to>
      <xdr:col>0</xdr:col>
      <xdr:colOff>1175385</xdr:colOff>
      <xdr:row>6</xdr:row>
      <xdr:rowOff>128270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71525"/>
          <a:ext cx="956310" cy="899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</xdr:colOff>
      <xdr:row>2</xdr:row>
      <xdr:rowOff>371475</xdr:rowOff>
    </xdr:from>
    <xdr:to>
      <xdr:col>6</xdr:col>
      <xdr:colOff>1567050</xdr:colOff>
      <xdr:row>4</xdr:row>
      <xdr:rowOff>69658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15" t="56113" r="40563" b="32805"/>
        <a:stretch/>
      </xdr:blipFill>
      <xdr:spPr bwMode="auto">
        <a:xfrm>
          <a:off x="10020300" y="914400"/>
          <a:ext cx="1548000" cy="2887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66"/>
  <sheetViews>
    <sheetView showGridLines="0" showZeros="0" tabSelected="1" view="pageBreakPreview" topLeftCell="A114" zoomScaleNormal="100" zoomScaleSheetLayoutView="100" workbookViewId="0">
      <selection activeCell="E19" sqref="E19:E116"/>
    </sheetView>
  </sheetViews>
  <sheetFormatPr baseColWidth="10" defaultColWidth="9.140625" defaultRowHeight="15" x14ac:dyDescent="0.25"/>
  <cols>
    <col min="1" max="1" width="20.5703125" style="5" customWidth="1"/>
    <col min="2" max="2" width="56.85546875" style="5" customWidth="1"/>
    <col min="3" max="3" width="13.7109375" style="5" customWidth="1"/>
    <col min="4" max="4" width="15.140625" style="5" customWidth="1"/>
    <col min="5" max="5" width="17.85546875" style="5" customWidth="1"/>
    <col min="6" max="6" width="25.85546875" style="5" customWidth="1"/>
    <col min="7" max="7" width="24.28515625" style="5" customWidth="1"/>
    <col min="8" max="8" width="22.42578125" style="50" hidden="1" customWidth="1"/>
    <col min="9" max="9" width="24.85546875" style="50" hidden="1" customWidth="1"/>
    <col min="10" max="10" width="10.42578125" style="5" bestFit="1" customWidth="1"/>
    <col min="11" max="16384" width="9.140625" style="5"/>
  </cols>
  <sheetData>
    <row r="1" spans="1:9" x14ac:dyDescent="0.25">
      <c r="A1" s="3"/>
      <c r="B1" s="1" t="s">
        <v>11</v>
      </c>
      <c r="C1" s="77" t="s">
        <v>35</v>
      </c>
      <c r="D1" s="78"/>
      <c r="E1" s="78"/>
      <c r="F1" s="79"/>
      <c r="G1" s="4"/>
    </row>
    <row r="2" spans="1:9" x14ac:dyDescent="0.25">
      <c r="A2" s="6"/>
      <c r="B2" s="2" t="s">
        <v>12</v>
      </c>
      <c r="C2" s="7"/>
      <c r="D2" s="8"/>
      <c r="E2" s="8"/>
      <c r="F2" s="9"/>
      <c r="G2" s="10"/>
    </row>
    <row r="3" spans="1:9" ht="33.75" customHeight="1" x14ac:dyDescent="0.25">
      <c r="A3" s="6"/>
      <c r="B3" s="60" t="s">
        <v>33</v>
      </c>
      <c r="C3" s="84" t="s">
        <v>37</v>
      </c>
      <c r="D3" s="85"/>
      <c r="E3" s="85"/>
      <c r="F3" s="86"/>
      <c r="G3" s="10"/>
    </row>
    <row r="4" spans="1:9" ht="12.75" customHeight="1" x14ac:dyDescent="0.25">
      <c r="A4" s="6"/>
      <c r="B4" s="75"/>
      <c r="C4" s="84"/>
      <c r="D4" s="85"/>
      <c r="E4" s="85"/>
      <c r="F4" s="86"/>
      <c r="G4" s="10"/>
    </row>
    <row r="5" spans="1:9" ht="18.75" customHeight="1" thickBot="1" x14ac:dyDescent="0.3">
      <c r="A5" s="6"/>
      <c r="B5" s="76"/>
      <c r="C5" s="87"/>
      <c r="D5" s="88"/>
      <c r="E5" s="88"/>
      <c r="F5" s="89"/>
      <c r="G5" s="10"/>
    </row>
    <row r="6" spans="1:9" ht="13.5" customHeight="1" x14ac:dyDescent="0.25">
      <c r="A6" s="6"/>
      <c r="B6" s="11" t="s">
        <v>0</v>
      </c>
      <c r="C6" s="80" t="s">
        <v>30</v>
      </c>
      <c r="D6" s="81"/>
      <c r="E6" s="81"/>
      <c r="F6" s="12"/>
      <c r="G6" s="10"/>
    </row>
    <row r="7" spans="1:9" x14ac:dyDescent="0.25">
      <c r="A7" s="6"/>
      <c r="B7" s="93" t="s">
        <v>34</v>
      </c>
      <c r="C7" s="82" t="s">
        <v>31</v>
      </c>
      <c r="D7" s="83"/>
      <c r="E7" s="83"/>
      <c r="F7" s="13"/>
      <c r="G7" s="10"/>
    </row>
    <row r="8" spans="1:9" ht="17.25" customHeight="1" x14ac:dyDescent="0.25">
      <c r="A8" s="6"/>
      <c r="B8" s="93"/>
      <c r="C8" s="82" t="s">
        <v>1</v>
      </c>
      <c r="D8" s="83"/>
      <c r="E8" s="83"/>
      <c r="F8" s="14"/>
      <c r="G8" s="10"/>
    </row>
    <row r="9" spans="1:9" ht="14.25" customHeight="1" thickBot="1" x14ac:dyDescent="0.3">
      <c r="A9" s="6"/>
      <c r="B9" s="94"/>
      <c r="C9" s="91" t="s">
        <v>13</v>
      </c>
      <c r="D9" s="92"/>
      <c r="E9" s="92"/>
      <c r="F9" s="15"/>
      <c r="G9" s="16"/>
    </row>
    <row r="10" spans="1:9" ht="17.25" customHeight="1" x14ac:dyDescent="0.25">
      <c r="A10" s="6"/>
      <c r="B10" s="17" t="s">
        <v>26</v>
      </c>
      <c r="C10" s="77" t="s">
        <v>27</v>
      </c>
      <c r="D10" s="78"/>
      <c r="E10" s="78"/>
      <c r="F10" s="79"/>
      <c r="G10" s="1"/>
    </row>
    <row r="11" spans="1:9" x14ac:dyDescent="0.25">
      <c r="A11" s="6"/>
      <c r="B11" s="95"/>
      <c r="C11" s="18">
        <v>0</v>
      </c>
      <c r="D11" s="19"/>
      <c r="E11" s="19"/>
      <c r="F11" s="20"/>
      <c r="G11" s="21"/>
    </row>
    <row r="12" spans="1:9" ht="15.75" customHeight="1" thickBot="1" x14ac:dyDescent="0.3">
      <c r="A12" s="22"/>
      <c r="B12" s="96"/>
      <c r="C12" s="23"/>
      <c r="D12" s="24"/>
      <c r="E12" s="24"/>
      <c r="F12" s="25"/>
      <c r="G12" s="26"/>
    </row>
    <row r="13" spans="1:9" ht="15.75" thickBot="1" x14ac:dyDescent="0.3">
      <c r="D13" s="27"/>
    </row>
    <row r="14" spans="1:9" ht="15.75" customHeight="1" thickBot="1" x14ac:dyDescent="0.3">
      <c r="A14" s="97" t="s">
        <v>32</v>
      </c>
      <c r="B14" s="98"/>
      <c r="C14" s="98"/>
      <c r="D14" s="98"/>
      <c r="E14" s="98"/>
      <c r="F14" s="98"/>
      <c r="G14" s="99"/>
    </row>
    <row r="15" spans="1:9" ht="15.75" thickBot="1" x14ac:dyDescent="0.3">
      <c r="A15" s="28"/>
      <c r="B15" s="28"/>
      <c r="C15" s="28"/>
      <c r="D15" s="28"/>
      <c r="E15" s="28"/>
      <c r="F15" s="28"/>
      <c r="G15" s="28"/>
    </row>
    <row r="16" spans="1:9" s="33" customFormat="1" ht="40.5" customHeight="1" thickBot="1" x14ac:dyDescent="0.3">
      <c r="A16" s="29" t="s">
        <v>2</v>
      </c>
      <c r="B16" s="30" t="s">
        <v>3</v>
      </c>
      <c r="C16" s="30" t="s">
        <v>4</v>
      </c>
      <c r="D16" s="30" t="s">
        <v>5</v>
      </c>
      <c r="E16" s="31" t="s">
        <v>28</v>
      </c>
      <c r="F16" s="31" t="s">
        <v>29</v>
      </c>
      <c r="G16" s="32" t="s">
        <v>6</v>
      </c>
      <c r="H16" s="50"/>
      <c r="I16" s="50"/>
    </row>
    <row r="17" spans="1:12" s="36" customFormat="1" ht="25.5" x14ac:dyDescent="0.25">
      <c r="A17" s="47"/>
      <c r="B17" s="61" t="str">
        <f>+B7</f>
        <v>Construcción de obra complementaria del Viaducto Belenes, ubicado en el municipio de Zapopan, Jalisco. Frente 2.</v>
      </c>
      <c r="C17" s="48"/>
      <c r="D17" s="49"/>
      <c r="E17" s="50"/>
      <c r="F17" s="51"/>
      <c r="G17" s="52"/>
      <c r="H17" s="50"/>
      <c r="I17" s="50"/>
    </row>
    <row r="18" spans="1:12" s="36" customFormat="1" x14ac:dyDescent="0.25">
      <c r="A18" s="67" t="s">
        <v>14</v>
      </c>
      <c r="B18" s="68" t="s">
        <v>38</v>
      </c>
      <c r="C18" s="48" t="s">
        <v>39</v>
      </c>
      <c r="D18" s="49"/>
      <c r="E18" s="50"/>
      <c r="F18" s="51"/>
      <c r="G18" s="73">
        <f>+G19+G31+G39+G41+G69+G86+G89+G94</f>
        <v>0</v>
      </c>
      <c r="H18" s="50"/>
      <c r="I18" s="73">
        <f>+I19+I31+I39+I41+I69+I86+I89+I94</f>
        <v>3862571.0037000002</v>
      </c>
      <c r="K18" s="74"/>
      <c r="L18" s="74"/>
    </row>
    <row r="19" spans="1:12" s="36" customFormat="1" x14ac:dyDescent="0.25">
      <c r="A19" s="69" t="s">
        <v>16</v>
      </c>
      <c r="B19" s="70" t="s">
        <v>40</v>
      </c>
      <c r="C19" s="48" t="s">
        <v>39</v>
      </c>
      <c r="D19" s="49"/>
      <c r="E19" s="50"/>
      <c r="F19" s="51"/>
      <c r="G19" s="71">
        <f>SUM(G20:G30)</f>
        <v>0</v>
      </c>
      <c r="H19" s="50"/>
      <c r="I19" s="71">
        <f>SUM(I20:I30)</f>
        <v>220262.93219999995</v>
      </c>
      <c r="K19" s="74"/>
      <c r="L19" s="74"/>
    </row>
    <row r="20" spans="1:12" s="36" customFormat="1" ht="51" x14ac:dyDescent="0.25">
      <c r="A20" s="47" t="s">
        <v>108</v>
      </c>
      <c r="B20" s="62" t="s">
        <v>195</v>
      </c>
      <c r="C20" s="48" t="s">
        <v>41</v>
      </c>
      <c r="D20" s="49">
        <v>34.450000000000003</v>
      </c>
      <c r="E20" s="50"/>
      <c r="F20" s="51"/>
      <c r="G20" s="58">
        <f>+D20*E20</f>
        <v>0</v>
      </c>
      <c r="H20" s="50">
        <v>62.3</v>
      </c>
      <c r="I20" s="50">
        <f>+D20*H20</f>
        <v>2146.2350000000001</v>
      </c>
      <c r="K20" s="74"/>
      <c r="L20" s="74"/>
    </row>
    <row r="21" spans="1:12" s="36" customFormat="1" ht="51" x14ac:dyDescent="0.25">
      <c r="A21" s="47" t="s">
        <v>109</v>
      </c>
      <c r="B21" s="62" t="s">
        <v>196</v>
      </c>
      <c r="C21" s="48" t="s">
        <v>42</v>
      </c>
      <c r="D21" s="49">
        <v>124.02</v>
      </c>
      <c r="E21" s="50"/>
      <c r="F21" s="51"/>
      <c r="G21" s="58">
        <f t="shared" ref="G21:G84" si="0">+D21*E21</f>
        <v>0</v>
      </c>
      <c r="H21" s="50">
        <v>58.56</v>
      </c>
      <c r="I21" s="50">
        <f t="shared" ref="I21:I84" si="1">+D21*H21</f>
        <v>7262.6112000000003</v>
      </c>
      <c r="K21" s="74"/>
      <c r="L21" s="74"/>
    </row>
    <row r="22" spans="1:12" s="36" customFormat="1" ht="76.5" x14ac:dyDescent="0.25">
      <c r="A22" s="47" t="s">
        <v>110</v>
      </c>
      <c r="B22" s="62" t="s">
        <v>197</v>
      </c>
      <c r="C22" s="48" t="s">
        <v>42</v>
      </c>
      <c r="D22" s="49">
        <v>104.77</v>
      </c>
      <c r="E22" s="50"/>
      <c r="F22" s="51"/>
      <c r="G22" s="58">
        <f t="shared" si="0"/>
        <v>0</v>
      </c>
      <c r="H22" s="50">
        <v>734.18</v>
      </c>
      <c r="I22" s="50">
        <f t="shared" si="1"/>
        <v>76920.038599999985</v>
      </c>
      <c r="K22" s="74"/>
      <c r="L22" s="74"/>
    </row>
    <row r="23" spans="1:12" s="36" customFormat="1" ht="51" x14ac:dyDescent="0.25">
      <c r="A23" s="47" t="s">
        <v>111</v>
      </c>
      <c r="B23" s="62" t="s">
        <v>44</v>
      </c>
      <c r="C23" s="48" t="s">
        <v>45</v>
      </c>
      <c r="D23" s="49">
        <v>10</v>
      </c>
      <c r="E23" s="50"/>
      <c r="F23" s="51"/>
      <c r="G23" s="58">
        <f t="shared" si="0"/>
        <v>0</v>
      </c>
      <c r="H23" s="50">
        <v>3896.13</v>
      </c>
      <c r="I23" s="50">
        <f t="shared" si="1"/>
        <v>38961.300000000003</v>
      </c>
      <c r="K23" s="74"/>
      <c r="L23" s="74"/>
    </row>
    <row r="24" spans="1:12" s="36" customFormat="1" ht="25.5" x14ac:dyDescent="0.25">
      <c r="A24" s="47" t="s">
        <v>112</v>
      </c>
      <c r="B24" s="62" t="s">
        <v>198</v>
      </c>
      <c r="C24" s="48" t="s">
        <v>46</v>
      </c>
      <c r="D24" s="49">
        <v>2</v>
      </c>
      <c r="E24" s="50"/>
      <c r="F24" s="51"/>
      <c r="G24" s="58">
        <f t="shared" si="0"/>
        <v>0</v>
      </c>
      <c r="H24" s="50">
        <v>3557.55</v>
      </c>
      <c r="I24" s="50">
        <f t="shared" si="1"/>
        <v>7115.1</v>
      </c>
      <c r="K24" s="74"/>
      <c r="L24" s="74"/>
    </row>
    <row r="25" spans="1:12" s="36" customFormat="1" ht="25.5" x14ac:dyDescent="0.25">
      <c r="A25" s="47" t="s">
        <v>113</v>
      </c>
      <c r="B25" s="62" t="s">
        <v>199</v>
      </c>
      <c r="C25" s="48" t="s">
        <v>46</v>
      </c>
      <c r="D25" s="49">
        <v>2</v>
      </c>
      <c r="E25" s="50"/>
      <c r="F25" s="51"/>
      <c r="G25" s="58">
        <f t="shared" si="0"/>
        <v>0</v>
      </c>
      <c r="H25" s="50">
        <v>7748.45</v>
      </c>
      <c r="I25" s="50">
        <f t="shared" si="1"/>
        <v>15496.9</v>
      </c>
      <c r="K25" s="74"/>
      <c r="L25" s="74"/>
    </row>
    <row r="26" spans="1:12" s="36" customFormat="1" ht="25.5" x14ac:dyDescent="0.25">
      <c r="A26" s="47" t="s">
        <v>114</v>
      </c>
      <c r="B26" s="62" t="s">
        <v>200</v>
      </c>
      <c r="C26" s="48" t="s">
        <v>46</v>
      </c>
      <c r="D26" s="49">
        <v>1</v>
      </c>
      <c r="E26" s="50"/>
      <c r="F26" s="51"/>
      <c r="G26" s="58">
        <f t="shared" si="0"/>
        <v>0</v>
      </c>
      <c r="H26" s="50">
        <v>15613.83</v>
      </c>
      <c r="I26" s="50">
        <f t="shared" si="1"/>
        <v>15613.83</v>
      </c>
      <c r="K26" s="74"/>
      <c r="L26" s="74"/>
    </row>
    <row r="27" spans="1:12" s="36" customFormat="1" ht="25.5" x14ac:dyDescent="0.25">
      <c r="A27" s="47" t="s">
        <v>115</v>
      </c>
      <c r="B27" s="62" t="s">
        <v>201</v>
      </c>
      <c r="C27" s="48" t="s">
        <v>46</v>
      </c>
      <c r="D27" s="49">
        <v>24</v>
      </c>
      <c r="E27" s="50"/>
      <c r="F27" s="51"/>
      <c r="G27" s="58">
        <f t="shared" si="0"/>
        <v>0</v>
      </c>
      <c r="H27" s="50">
        <v>49.73</v>
      </c>
      <c r="I27" s="50">
        <f t="shared" si="1"/>
        <v>1193.52</v>
      </c>
      <c r="K27" s="74"/>
      <c r="L27" s="74"/>
    </row>
    <row r="28" spans="1:12" s="36" customFormat="1" ht="25.5" x14ac:dyDescent="0.25">
      <c r="A28" s="47" t="s">
        <v>116</v>
      </c>
      <c r="B28" s="62" t="s">
        <v>202</v>
      </c>
      <c r="C28" s="48" t="s">
        <v>46</v>
      </c>
      <c r="D28" s="49">
        <v>2</v>
      </c>
      <c r="E28" s="50"/>
      <c r="F28" s="51"/>
      <c r="G28" s="58">
        <f t="shared" si="0"/>
        <v>0</v>
      </c>
      <c r="H28" s="50">
        <v>285.08999999999997</v>
      </c>
      <c r="I28" s="50">
        <f t="shared" si="1"/>
        <v>570.17999999999995</v>
      </c>
      <c r="K28" s="74"/>
      <c r="L28" s="74"/>
    </row>
    <row r="29" spans="1:12" s="36" customFormat="1" ht="178.5" x14ac:dyDescent="0.25">
      <c r="A29" s="47" t="s">
        <v>117</v>
      </c>
      <c r="B29" s="62" t="s">
        <v>47</v>
      </c>
      <c r="C29" s="48" t="s">
        <v>46</v>
      </c>
      <c r="D29" s="49">
        <v>1</v>
      </c>
      <c r="E29" s="50"/>
      <c r="F29" s="51"/>
      <c r="G29" s="58">
        <f t="shared" si="0"/>
        <v>0</v>
      </c>
      <c r="H29" s="50">
        <v>50906.68</v>
      </c>
      <c r="I29" s="50">
        <f t="shared" si="1"/>
        <v>50906.68</v>
      </c>
      <c r="K29" s="74"/>
      <c r="L29" s="74"/>
    </row>
    <row r="30" spans="1:12" s="36" customFormat="1" ht="63.75" x14ac:dyDescent="0.25">
      <c r="A30" s="47" t="s">
        <v>118</v>
      </c>
      <c r="B30" s="62" t="s">
        <v>203</v>
      </c>
      <c r="C30" s="48" t="s">
        <v>42</v>
      </c>
      <c r="D30" s="49">
        <v>6.89</v>
      </c>
      <c r="E30" s="50"/>
      <c r="F30" s="51"/>
      <c r="G30" s="58">
        <f t="shared" si="0"/>
        <v>0</v>
      </c>
      <c r="H30" s="50">
        <v>591.66</v>
      </c>
      <c r="I30" s="50">
        <f t="shared" si="1"/>
        <v>4076.5373999999997</v>
      </c>
      <c r="K30" s="74"/>
      <c r="L30" s="74"/>
    </row>
    <row r="31" spans="1:12" s="36" customFormat="1" x14ac:dyDescent="0.25">
      <c r="A31" s="69" t="s">
        <v>17</v>
      </c>
      <c r="B31" s="70" t="s">
        <v>48</v>
      </c>
      <c r="C31" s="48" t="s">
        <v>39</v>
      </c>
      <c r="D31" s="49">
        <v>0</v>
      </c>
      <c r="E31" s="50"/>
      <c r="F31" s="51"/>
      <c r="G31" s="71">
        <f>SUM(G32:G38)</f>
        <v>0</v>
      </c>
      <c r="H31" s="50"/>
      <c r="I31" s="71">
        <f>SUM(I32:I38)</f>
        <v>2102045</v>
      </c>
      <c r="K31" s="74"/>
      <c r="L31" s="74"/>
    </row>
    <row r="32" spans="1:12" s="36" customFormat="1" ht="76.5" x14ac:dyDescent="0.25">
      <c r="A32" s="47" t="s">
        <v>119</v>
      </c>
      <c r="B32" s="62" t="s">
        <v>49</v>
      </c>
      <c r="C32" s="48" t="s">
        <v>45</v>
      </c>
      <c r="D32" s="49">
        <v>550</v>
      </c>
      <c r="E32" s="50"/>
      <c r="F32" s="51"/>
      <c r="G32" s="58">
        <f t="shared" si="0"/>
        <v>0</v>
      </c>
      <c r="H32" s="50">
        <v>1404.8</v>
      </c>
      <c r="I32" s="50">
        <f t="shared" si="1"/>
        <v>772640</v>
      </c>
      <c r="K32" s="74"/>
      <c r="L32" s="74"/>
    </row>
    <row r="33" spans="1:12" s="36" customFormat="1" ht="76.5" x14ac:dyDescent="0.25">
      <c r="A33" s="47" t="s">
        <v>120</v>
      </c>
      <c r="B33" s="62" t="s">
        <v>50</v>
      </c>
      <c r="C33" s="48" t="s">
        <v>45</v>
      </c>
      <c r="D33" s="49">
        <v>550</v>
      </c>
      <c r="E33" s="50"/>
      <c r="F33" s="51"/>
      <c r="G33" s="58">
        <f t="shared" si="0"/>
        <v>0</v>
      </c>
      <c r="H33" s="50">
        <v>2339</v>
      </c>
      <c r="I33" s="50">
        <f t="shared" si="1"/>
        <v>1286450</v>
      </c>
      <c r="K33" s="74"/>
      <c r="L33" s="74"/>
    </row>
    <row r="34" spans="1:12" s="36" customFormat="1" ht="76.5" x14ac:dyDescent="0.25">
      <c r="A34" s="47" t="s">
        <v>121</v>
      </c>
      <c r="B34" s="62" t="s">
        <v>49</v>
      </c>
      <c r="C34" s="48" t="s">
        <v>45</v>
      </c>
      <c r="D34" s="49">
        <v>10</v>
      </c>
      <c r="E34" s="50"/>
      <c r="F34" s="51"/>
      <c r="G34" s="58">
        <f t="shared" si="0"/>
        <v>0</v>
      </c>
      <c r="H34" s="50">
        <v>1404.8</v>
      </c>
      <c r="I34" s="50">
        <f t="shared" si="1"/>
        <v>14048</v>
      </c>
      <c r="K34" s="74"/>
      <c r="L34" s="74"/>
    </row>
    <row r="35" spans="1:12" s="36" customFormat="1" ht="76.5" x14ac:dyDescent="0.25">
      <c r="A35" s="47" t="s">
        <v>122</v>
      </c>
      <c r="B35" s="62" t="s">
        <v>51</v>
      </c>
      <c r="C35" s="48" t="s">
        <v>45</v>
      </c>
      <c r="D35" s="49">
        <v>10</v>
      </c>
      <c r="E35" s="50"/>
      <c r="F35" s="51"/>
      <c r="G35" s="58">
        <f t="shared" si="0"/>
        <v>0</v>
      </c>
      <c r="H35" s="50">
        <v>2339</v>
      </c>
      <c r="I35" s="50">
        <f t="shared" si="1"/>
        <v>23390</v>
      </c>
      <c r="K35" s="74"/>
      <c r="L35" s="74"/>
    </row>
    <row r="36" spans="1:12" s="36" customFormat="1" ht="63.75" x14ac:dyDescent="0.25">
      <c r="A36" s="47" t="s">
        <v>123</v>
      </c>
      <c r="B36" s="62" t="s">
        <v>52</v>
      </c>
      <c r="C36" s="48" t="s">
        <v>42</v>
      </c>
      <c r="D36" s="49">
        <v>1</v>
      </c>
      <c r="E36" s="50"/>
      <c r="F36" s="51"/>
      <c r="G36" s="58">
        <f t="shared" si="0"/>
        <v>0</v>
      </c>
      <c r="H36" s="50">
        <v>2218</v>
      </c>
      <c r="I36" s="50">
        <f t="shared" si="1"/>
        <v>2218</v>
      </c>
      <c r="K36" s="74"/>
      <c r="L36" s="74"/>
    </row>
    <row r="37" spans="1:12" s="36" customFormat="1" ht="38.25" x14ac:dyDescent="0.25">
      <c r="A37" s="47" t="s">
        <v>124</v>
      </c>
      <c r="B37" s="62" t="s">
        <v>53</v>
      </c>
      <c r="C37" s="48" t="s">
        <v>41</v>
      </c>
      <c r="D37" s="49">
        <v>5</v>
      </c>
      <c r="E37" s="50"/>
      <c r="F37" s="51"/>
      <c r="G37" s="58">
        <f t="shared" si="0"/>
        <v>0</v>
      </c>
      <c r="H37" s="50">
        <v>348.4</v>
      </c>
      <c r="I37" s="50">
        <f t="shared" si="1"/>
        <v>1742</v>
      </c>
      <c r="K37" s="74"/>
      <c r="L37" s="74"/>
    </row>
    <row r="38" spans="1:12" s="36" customFormat="1" ht="76.5" x14ac:dyDescent="0.25">
      <c r="A38" s="47" t="s">
        <v>125</v>
      </c>
      <c r="B38" s="62" t="s">
        <v>54</v>
      </c>
      <c r="C38" s="48" t="s">
        <v>55</v>
      </c>
      <c r="D38" s="49">
        <v>50</v>
      </c>
      <c r="E38" s="50"/>
      <c r="F38" s="51"/>
      <c r="G38" s="58">
        <f t="shared" si="0"/>
        <v>0</v>
      </c>
      <c r="H38" s="50">
        <v>31.14</v>
      </c>
      <c r="I38" s="50">
        <f t="shared" si="1"/>
        <v>1557</v>
      </c>
      <c r="K38" s="74"/>
      <c r="L38" s="74"/>
    </row>
    <row r="39" spans="1:12" s="36" customFormat="1" ht="30" x14ac:dyDescent="0.25">
      <c r="A39" s="69" t="s">
        <v>20</v>
      </c>
      <c r="B39" s="70" t="s">
        <v>56</v>
      </c>
      <c r="C39" s="48" t="s">
        <v>39</v>
      </c>
      <c r="D39" s="49">
        <v>0</v>
      </c>
      <c r="E39" s="50"/>
      <c r="F39" s="51"/>
      <c r="G39" s="71">
        <f>SUM(G40)</f>
        <v>0</v>
      </c>
      <c r="H39" s="50"/>
      <c r="I39" s="71">
        <f>SUM(I40)</f>
        <v>23545.01</v>
      </c>
      <c r="K39" s="74"/>
      <c r="L39" s="74"/>
    </row>
    <row r="40" spans="1:12" s="36" customFormat="1" ht="178.5" x14ac:dyDescent="0.25">
      <c r="A40" s="47" t="s">
        <v>126</v>
      </c>
      <c r="B40" s="62" t="s">
        <v>57</v>
      </c>
      <c r="C40" s="48" t="s">
        <v>46</v>
      </c>
      <c r="D40" s="49">
        <v>1</v>
      </c>
      <c r="E40" s="50"/>
      <c r="F40" s="51"/>
      <c r="G40" s="58">
        <f t="shared" si="0"/>
        <v>0</v>
      </c>
      <c r="H40" s="50">
        <v>23545.01</v>
      </c>
      <c r="I40" s="50">
        <f t="shared" si="1"/>
        <v>23545.01</v>
      </c>
      <c r="K40" s="74"/>
      <c r="L40" s="74"/>
    </row>
    <row r="41" spans="1:12" s="36" customFormat="1" x14ac:dyDescent="0.25">
      <c r="A41" s="69" t="s">
        <v>21</v>
      </c>
      <c r="B41" s="70" t="s">
        <v>58</v>
      </c>
      <c r="C41" s="48" t="s">
        <v>39</v>
      </c>
      <c r="D41" s="49">
        <v>0</v>
      </c>
      <c r="E41" s="50"/>
      <c r="F41" s="51"/>
      <c r="G41" s="71">
        <f>SUM(G42:G68)</f>
        <v>0</v>
      </c>
      <c r="H41" s="50"/>
      <c r="I41" s="71">
        <f>SUM(I42:I68)</f>
        <v>481090.88949999999</v>
      </c>
      <c r="K41" s="74"/>
      <c r="L41" s="74"/>
    </row>
    <row r="42" spans="1:12" s="36" customFormat="1" ht="38.25" x14ac:dyDescent="0.25">
      <c r="A42" s="47" t="s">
        <v>127</v>
      </c>
      <c r="B42" s="62" t="s">
        <v>59</v>
      </c>
      <c r="C42" s="48" t="s">
        <v>55</v>
      </c>
      <c r="D42" s="49">
        <v>62.14</v>
      </c>
      <c r="E42" s="50"/>
      <c r="F42" s="51"/>
      <c r="G42" s="58">
        <f t="shared" si="0"/>
        <v>0</v>
      </c>
      <c r="H42" s="50">
        <v>23.97</v>
      </c>
      <c r="I42" s="50">
        <f t="shared" si="1"/>
        <v>1489.4957999999999</v>
      </c>
      <c r="K42" s="74"/>
      <c r="L42" s="74"/>
    </row>
    <row r="43" spans="1:12" s="36" customFormat="1" ht="51" x14ac:dyDescent="0.25">
      <c r="A43" s="47" t="s">
        <v>128</v>
      </c>
      <c r="B43" s="62" t="s">
        <v>60</v>
      </c>
      <c r="C43" s="48" t="s">
        <v>45</v>
      </c>
      <c r="D43" s="49">
        <v>19</v>
      </c>
      <c r="E43" s="50"/>
      <c r="F43" s="51"/>
      <c r="G43" s="58">
        <f t="shared" si="0"/>
        <v>0</v>
      </c>
      <c r="H43" s="50">
        <v>37.54</v>
      </c>
      <c r="I43" s="50">
        <f t="shared" si="1"/>
        <v>713.26</v>
      </c>
      <c r="K43" s="74"/>
      <c r="L43" s="74"/>
    </row>
    <row r="44" spans="1:12" s="36" customFormat="1" ht="102" x14ac:dyDescent="0.25">
      <c r="A44" s="47" t="s">
        <v>129</v>
      </c>
      <c r="B44" s="62" t="s">
        <v>61</v>
      </c>
      <c r="C44" s="48" t="s">
        <v>42</v>
      </c>
      <c r="D44" s="49">
        <v>7</v>
      </c>
      <c r="E44" s="50"/>
      <c r="F44" s="51"/>
      <c r="G44" s="58">
        <f t="shared" si="0"/>
        <v>0</v>
      </c>
      <c r="H44" s="50">
        <v>2994.26</v>
      </c>
      <c r="I44" s="50">
        <f t="shared" si="1"/>
        <v>20959.82</v>
      </c>
      <c r="K44" s="74"/>
      <c r="L44" s="74"/>
    </row>
    <row r="45" spans="1:12" s="36" customFormat="1" ht="102" x14ac:dyDescent="0.25">
      <c r="A45" s="47" t="s">
        <v>130</v>
      </c>
      <c r="B45" s="62" t="s">
        <v>62</v>
      </c>
      <c r="C45" s="48" t="s">
        <v>42</v>
      </c>
      <c r="D45" s="49">
        <v>4.38</v>
      </c>
      <c r="E45" s="50"/>
      <c r="F45" s="51"/>
      <c r="G45" s="58">
        <f t="shared" si="0"/>
        <v>0</v>
      </c>
      <c r="H45" s="50">
        <v>2994.26</v>
      </c>
      <c r="I45" s="50">
        <f t="shared" si="1"/>
        <v>13114.8588</v>
      </c>
      <c r="K45" s="74"/>
      <c r="L45" s="74"/>
    </row>
    <row r="46" spans="1:12" s="36" customFormat="1" ht="76.5" x14ac:dyDescent="0.25">
      <c r="A46" s="47" t="s">
        <v>131</v>
      </c>
      <c r="B46" s="62" t="s">
        <v>63</v>
      </c>
      <c r="C46" s="48" t="s">
        <v>45</v>
      </c>
      <c r="D46" s="49">
        <v>17.079999999999998</v>
      </c>
      <c r="E46" s="50"/>
      <c r="F46" s="51"/>
      <c r="G46" s="58">
        <f t="shared" si="0"/>
        <v>0</v>
      </c>
      <c r="H46" s="50">
        <v>594.85</v>
      </c>
      <c r="I46" s="50">
        <f t="shared" si="1"/>
        <v>10160.037999999999</v>
      </c>
      <c r="K46" s="74"/>
      <c r="L46" s="74"/>
    </row>
    <row r="47" spans="1:12" s="36" customFormat="1" ht="76.5" x14ac:dyDescent="0.25">
      <c r="A47" s="47" t="s">
        <v>132</v>
      </c>
      <c r="B47" s="62" t="s">
        <v>63</v>
      </c>
      <c r="C47" s="48" t="s">
        <v>45</v>
      </c>
      <c r="D47" s="49">
        <v>13</v>
      </c>
      <c r="E47" s="50"/>
      <c r="F47" s="51"/>
      <c r="G47" s="58">
        <f t="shared" si="0"/>
        <v>0</v>
      </c>
      <c r="H47" s="50">
        <v>594.85</v>
      </c>
      <c r="I47" s="50">
        <f t="shared" si="1"/>
        <v>7733.05</v>
      </c>
      <c r="K47" s="74"/>
      <c r="L47" s="74"/>
    </row>
    <row r="48" spans="1:12" s="36" customFormat="1" ht="76.5" x14ac:dyDescent="0.25">
      <c r="A48" s="47" t="s">
        <v>133</v>
      </c>
      <c r="B48" s="62" t="s">
        <v>63</v>
      </c>
      <c r="C48" s="48" t="s">
        <v>45</v>
      </c>
      <c r="D48" s="49">
        <v>13</v>
      </c>
      <c r="E48" s="50"/>
      <c r="F48" s="51"/>
      <c r="G48" s="58">
        <f t="shared" si="0"/>
        <v>0</v>
      </c>
      <c r="H48" s="50">
        <v>594.85</v>
      </c>
      <c r="I48" s="50">
        <f t="shared" si="1"/>
        <v>7733.05</v>
      </c>
      <c r="K48" s="74"/>
      <c r="L48" s="74"/>
    </row>
    <row r="49" spans="1:12" s="36" customFormat="1" ht="76.5" x14ac:dyDescent="0.25">
      <c r="A49" s="47" t="s">
        <v>134</v>
      </c>
      <c r="B49" s="62" t="s">
        <v>63</v>
      </c>
      <c r="C49" s="48" t="s">
        <v>45</v>
      </c>
      <c r="D49" s="49">
        <v>15</v>
      </c>
      <c r="E49" s="50"/>
      <c r="F49" s="51"/>
      <c r="G49" s="58">
        <f t="shared" si="0"/>
        <v>0</v>
      </c>
      <c r="H49" s="50">
        <v>594.85</v>
      </c>
      <c r="I49" s="50">
        <f t="shared" si="1"/>
        <v>8922.75</v>
      </c>
      <c r="K49" s="74"/>
      <c r="L49" s="74"/>
    </row>
    <row r="50" spans="1:12" s="36" customFormat="1" ht="63.75" x14ac:dyDescent="0.25">
      <c r="A50" s="47" t="s">
        <v>135</v>
      </c>
      <c r="B50" s="62" t="s">
        <v>64</v>
      </c>
      <c r="C50" s="48" t="s">
        <v>45</v>
      </c>
      <c r="D50" s="49">
        <v>36</v>
      </c>
      <c r="E50" s="50"/>
      <c r="F50" s="51"/>
      <c r="G50" s="58">
        <f t="shared" si="0"/>
        <v>0</v>
      </c>
      <c r="H50" s="50">
        <v>19.16</v>
      </c>
      <c r="I50" s="50">
        <f t="shared" si="1"/>
        <v>689.76</v>
      </c>
      <c r="K50" s="74"/>
      <c r="L50" s="74"/>
    </row>
    <row r="51" spans="1:12" s="36" customFormat="1" ht="63.75" x14ac:dyDescent="0.25">
      <c r="A51" s="47" t="s">
        <v>136</v>
      </c>
      <c r="B51" s="62" t="s">
        <v>65</v>
      </c>
      <c r="C51" s="48" t="s">
        <v>45</v>
      </c>
      <c r="D51" s="49">
        <v>15</v>
      </c>
      <c r="E51" s="50"/>
      <c r="F51" s="51"/>
      <c r="G51" s="58">
        <f t="shared" si="0"/>
        <v>0</v>
      </c>
      <c r="H51" s="50">
        <v>31.92</v>
      </c>
      <c r="I51" s="50">
        <f t="shared" si="1"/>
        <v>478.8</v>
      </c>
      <c r="K51" s="74"/>
      <c r="L51" s="74"/>
    </row>
    <row r="52" spans="1:12" s="36" customFormat="1" ht="63.75" x14ac:dyDescent="0.25">
      <c r="A52" s="47" t="s">
        <v>137</v>
      </c>
      <c r="B52" s="62" t="s">
        <v>65</v>
      </c>
      <c r="C52" s="48" t="s">
        <v>45</v>
      </c>
      <c r="D52" s="49">
        <v>130</v>
      </c>
      <c r="E52" s="50"/>
      <c r="F52" s="51"/>
      <c r="G52" s="58">
        <f t="shared" si="0"/>
        <v>0</v>
      </c>
      <c r="H52" s="50">
        <v>31.92</v>
      </c>
      <c r="I52" s="50">
        <f t="shared" si="1"/>
        <v>4149.6000000000004</v>
      </c>
      <c r="K52" s="74"/>
      <c r="L52" s="74"/>
    </row>
    <row r="53" spans="1:12" s="36" customFormat="1" ht="63.75" x14ac:dyDescent="0.25">
      <c r="A53" s="47" t="s">
        <v>138</v>
      </c>
      <c r="B53" s="62" t="s">
        <v>66</v>
      </c>
      <c r="C53" s="48" t="s">
        <v>46</v>
      </c>
      <c r="D53" s="49">
        <v>2</v>
      </c>
      <c r="E53" s="50"/>
      <c r="F53" s="51"/>
      <c r="G53" s="58">
        <f t="shared" si="0"/>
        <v>0</v>
      </c>
      <c r="H53" s="50">
        <v>574.51</v>
      </c>
      <c r="I53" s="50">
        <f t="shared" si="1"/>
        <v>1149.02</v>
      </c>
      <c r="K53" s="74"/>
      <c r="L53" s="74"/>
    </row>
    <row r="54" spans="1:12" s="36" customFormat="1" ht="63.75" x14ac:dyDescent="0.25">
      <c r="A54" s="47" t="s">
        <v>139</v>
      </c>
      <c r="B54" s="62" t="s">
        <v>67</v>
      </c>
      <c r="C54" s="48" t="s">
        <v>45</v>
      </c>
      <c r="D54" s="49">
        <v>9</v>
      </c>
      <c r="E54" s="50"/>
      <c r="F54" s="51"/>
      <c r="G54" s="58">
        <f t="shared" si="0"/>
        <v>0</v>
      </c>
      <c r="H54" s="50">
        <v>51.07</v>
      </c>
      <c r="I54" s="50">
        <f t="shared" si="1"/>
        <v>459.63</v>
      </c>
      <c r="K54" s="74"/>
      <c r="L54" s="74"/>
    </row>
    <row r="55" spans="1:12" s="36" customFormat="1" ht="127.5" x14ac:dyDescent="0.25">
      <c r="A55" s="47" t="s">
        <v>140</v>
      </c>
      <c r="B55" s="62" t="s">
        <v>68</v>
      </c>
      <c r="C55" s="48" t="s">
        <v>41</v>
      </c>
      <c r="D55" s="49">
        <v>2.25</v>
      </c>
      <c r="E55" s="50"/>
      <c r="F55" s="51"/>
      <c r="G55" s="58">
        <f t="shared" si="0"/>
        <v>0</v>
      </c>
      <c r="H55" s="50">
        <v>463.31</v>
      </c>
      <c r="I55" s="50">
        <f t="shared" si="1"/>
        <v>1042.4475</v>
      </c>
      <c r="K55" s="74"/>
      <c r="L55" s="74"/>
    </row>
    <row r="56" spans="1:12" s="36" customFormat="1" ht="51" x14ac:dyDescent="0.25">
      <c r="A56" s="47" t="s">
        <v>141</v>
      </c>
      <c r="B56" s="62" t="s">
        <v>69</v>
      </c>
      <c r="C56" s="48" t="s">
        <v>55</v>
      </c>
      <c r="D56" s="49">
        <v>197.01</v>
      </c>
      <c r="E56" s="50"/>
      <c r="F56" s="51"/>
      <c r="G56" s="58">
        <f t="shared" si="0"/>
        <v>0</v>
      </c>
      <c r="H56" s="50">
        <v>68.94</v>
      </c>
      <c r="I56" s="50">
        <f t="shared" si="1"/>
        <v>13581.8694</v>
      </c>
      <c r="K56" s="74"/>
      <c r="L56" s="74"/>
    </row>
    <row r="57" spans="1:12" s="36" customFormat="1" ht="51" x14ac:dyDescent="0.25">
      <c r="A57" s="47" t="s">
        <v>142</v>
      </c>
      <c r="B57" s="62" t="s">
        <v>69</v>
      </c>
      <c r="C57" s="48" t="s">
        <v>55</v>
      </c>
      <c r="D57" s="49">
        <v>190</v>
      </c>
      <c r="E57" s="50"/>
      <c r="F57" s="51"/>
      <c r="G57" s="58">
        <f t="shared" si="0"/>
        <v>0</v>
      </c>
      <c r="H57" s="50">
        <v>68.94</v>
      </c>
      <c r="I57" s="50">
        <f t="shared" si="1"/>
        <v>13098.6</v>
      </c>
      <c r="K57" s="74"/>
      <c r="L57" s="74"/>
    </row>
    <row r="58" spans="1:12" s="36" customFormat="1" ht="76.5" x14ac:dyDescent="0.25">
      <c r="A58" s="47" t="s">
        <v>143</v>
      </c>
      <c r="B58" s="62" t="s">
        <v>70</v>
      </c>
      <c r="C58" s="48" t="s">
        <v>45</v>
      </c>
      <c r="D58" s="49">
        <v>25</v>
      </c>
      <c r="E58" s="50"/>
      <c r="F58" s="51"/>
      <c r="G58" s="58">
        <f t="shared" si="0"/>
        <v>0</v>
      </c>
      <c r="H58" s="50">
        <v>2847.48</v>
      </c>
      <c r="I58" s="50">
        <f t="shared" si="1"/>
        <v>71187</v>
      </c>
      <c r="K58" s="74"/>
      <c r="L58" s="74"/>
    </row>
    <row r="59" spans="1:12" s="36" customFormat="1" ht="76.5" x14ac:dyDescent="0.25">
      <c r="A59" s="47" t="s">
        <v>144</v>
      </c>
      <c r="B59" s="62" t="s">
        <v>71</v>
      </c>
      <c r="C59" s="48" t="s">
        <v>45</v>
      </c>
      <c r="D59" s="49">
        <v>30</v>
      </c>
      <c r="E59" s="50"/>
      <c r="F59" s="51"/>
      <c r="G59" s="58">
        <f t="shared" si="0"/>
        <v>0</v>
      </c>
      <c r="H59" s="50">
        <v>1440.92</v>
      </c>
      <c r="I59" s="50">
        <f t="shared" si="1"/>
        <v>43227.600000000006</v>
      </c>
      <c r="K59" s="74"/>
      <c r="L59" s="74"/>
    </row>
    <row r="60" spans="1:12" s="36" customFormat="1" ht="38.25" x14ac:dyDescent="0.25">
      <c r="A60" s="47" t="s">
        <v>145</v>
      </c>
      <c r="B60" s="62" t="s">
        <v>204</v>
      </c>
      <c r="C60" s="48" t="s">
        <v>46</v>
      </c>
      <c r="D60" s="49">
        <v>50</v>
      </c>
      <c r="E60" s="50"/>
      <c r="F60" s="51"/>
      <c r="G60" s="58">
        <f t="shared" si="0"/>
        <v>0</v>
      </c>
      <c r="H60" s="50">
        <v>198.1</v>
      </c>
      <c r="I60" s="50">
        <f t="shared" si="1"/>
        <v>9905</v>
      </c>
      <c r="K60" s="74"/>
      <c r="L60" s="74"/>
    </row>
    <row r="61" spans="1:12" s="36" customFormat="1" ht="25.5" x14ac:dyDescent="0.25">
      <c r="A61" s="47" t="s">
        <v>146</v>
      </c>
      <c r="B61" s="62" t="s">
        <v>72</v>
      </c>
      <c r="C61" s="48" t="s">
        <v>46</v>
      </c>
      <c r="D61" s="49">
        <v>44</v>
      </c>
      <c r="E61" s="50"/>
      <c r="F61" s="51"/>
      <c r="G61" s="58">
        <f t="shared" si="0"/>
        <v>0</v>
      </c>
      <c r="H61" s="50">
        <v>44.36</v>
      </c>
      <c r="I61" s="50">
        <f t="shared" si="1"/>
        <v>1951.84</v>
      </c>
      <c r="K61" s="74"/>
      <c r="L61" s="74"/>
    </row>
    <row r="62" spans="1:12" s="36" customFormat="1" ht="25.5" x14ac:dyDescent="0.25">
      <c r="A62" s="47" t="s">
        <v>147</v>
      </c>
      <c r="B62" s="62" t="s">
        <v>205</v>
      </c>
      <c r="C62" s="48" t="s">
        <v>41</v>
      </c>
      <c r="D62" s="49">
        <v>11</v>
      </c>
      <c r="E62" s="50"/>
      <c r="F62" s="51"/>
      <c r="G62" s="58">
        <f t="shared" si="0"/>
        <v>0</v>
      </c>
      <c r="H62" s="50">
        <v>53.2</v>
      </c>
      <c r="I62" s="50">
        <f t="shared" si="1"/>
        <v>585.20000000000005</v>
      </c>
      <c r="K62" s="74"/>
      <c r="L62" s="74"/>
    </row>
    <row r="63" spans="1:12" s="36" customFormat="1" ht="38.25" x14ac:dyDescent="0.25">
      <c r="A63" s="47" t="s">
        <v>148</v>
      </c>
      <c r="B63" s="62" t="s">
        <v>206</v>
      </c>
      <c r="C63" s="48" t="s">
        <v>41</v>
      </c>
      <c r="D63" s="49">
        <v>15</v>
      </c>
      <c r="E63" s="50"/>
      <c r="F63" s="51"/>
      <c r="G63" s="58">
        <f t="shared" si="0"/>
        <v>0</v>
      </c>
      <c r="H63" s="50">
        <v>53.2</v>
      </c>
      <c r="I63" s="50">
        <f t="shared" si="1"/>
        <v>798</v>
      </c>
      <c r="K63" s="74"/>
      <c r="L63" s="74"/>
    </row>
    <row r="64" spans="1:12" s="36" customFormat="1" ht="38.25" x14ac:dyDescent="0.25">
      <c r="A64" s="47" t="s">
        <v>149</v>
      </c>
      <c r="B64" s="62" t="s">
        <v>207</v>
      </c>
      <c r="C64" s="48" t="s">
        <v>55</v>
      </c>
      <c r="D64" s="49">
        <v>80</v>
      </c>
      <c r="E64" s="50"/>
      <c r="F64" s="51"/>
      <c r="G64" s="58">
        <f t="shared" si="0"/>
        <v>0</v>
      </c>
      <c r="H64" s="50">
        <v>68.180000000000007</v>
      </c>
      <c r="I64" s="50">
        <f t="shared" si="1"/>
        <v>5454.4000000000005</v>
      </c>
      <c r="K64" s="74"/>
      <c r="L64" s="74"/>
    </row>
    <row r="65" spans="1:12" s="36" customFormat="1" ht="63.75" x14ac:dyDescent="0.25">
      <c r="A65" s="47" t="s">
        <v>150</v>
      </c>
      <c r="B65" s="62" t="s">
        <v>73</v>
      </c>
      <c r="C65" s="48" t="s">
        <v>55</v>
      </c>
      <c r="D65" s="49">
        <v>1630</v>
      </c>
      <c r="E65" s="50"/>
      <c r="F65" s="51"/>
      <c r="G65" s="58">
        <f t="shared" si="0"/>
        <v>0</v>
      </c>
      <c r="H65" s="50">
        <v>63.7</v>
      </c>
      <c r="I65" s="50">
        <f t="shared" si="1"/>
        <v>103831</v>
      </c>
      <c r="K65" s="74"/>
      <c r="L65" s="74"/>
    </row>
    <row r="66" spans="1:12" s="36" customFormat="1" ht="38.25" x14ac:dyDescent="0.25">
      <c r="A66" s="47" t="s">
        <v>151</v>
      </c>
      <c r="B66" s="62" t="s">
        <v>74</v>
      </c>
      <c r="C66" s="48" t="s">
        <v>45</v>
      </c>
      <c r="D66" s="49">
        <v>540</v>
      </c>
      <c r="E66" s="50"/>
      <c r="F66" s="51"/>
      <c r="G66" s="58">
        <f t="shared" si="0"/>
        <v>0</v>
      </c>
      <c r="H66" s="50">
        <v>178.77</v>
      </c>
      <c r="I66" s="50">
        <f t="shared" si="1"/>
        <v>96535.8</v>
      </c>
      <c r="K66" s="74"/>
      <c r="L66" s="74"/>
    </row>
    <row r="67" spans="1:12" s="36" customFormat="1" ht="38.25" x14ac:dyDescent="0.25">
      <c r="A67" s="47" t="s">
        <v>152</v>
      </c>
      <c r="B67" s="62" t="s">
        <v>75</v>
      </c>
      <c r="C67" s="48" t="s">
        <v>45</v>
      </c>
      <c r="D67" s="49">
        <v>100</v>
      </c>
      <c r="E67" s="50"/>
      <c r="F67" s="51"/>
      <c r="G67" s="58">
        <f t="shared" si="0"/>
        <v>0</v>
      </c>
      <c r="H67" s="50">
        <v>242.62</v>
      </c>
      <c r="I67" s="50">
        <f t="shared" si="1"/>
        <v>24262</v>
      </c>
      <c r="K67" s="74"/>
      <c r="L67" s="74"/>
    </row>
    <row r="68" spans="1:12" s="36" customFormat="1" ht="38.25" x14ac:dyDescent="0.25">
      <c r="A68" s="47" t="s">
        <v>153</v>
      </c>
      <c r="B68" s="62" t="s">
        <v>76</v>
      </c>
      <c r="C68" s="48" t="s">
        <v>45</v>
      </c>
      <c r="D68" s="49">
        <v>100</v>
      </c>
      <c r="E68" s="50"/>
      <c r="F68" s="51"/>
      <c r="G68" s="58">
        <f t="shared" si="0"/>
        <v>0</v>
      </c>
      <c r="H68" s="50">
        <v>178.77</v>
      </c>
      <c r="I68" s="50">
        <f t="shared" si="1"/>
        <v>17877</v>
      </c>
      <c r="K68" s="74"/>
      <c r="L68" s="74"/>
    </row>
    <row r="69" spans="1:12" s="36" customFormat="1" x14ac:dyDescent="0.25">
      <c r="A69" s="69" t="s">
        <v>22</v>
      </c>
      <c r="B69" s="70" t="s">
        <v>77</v>
      </c>
      <c r="C69" s="48" t="s">
        <v>39</v>
      </c>
      <c r="D69" s="49">
        <v>0</v>
      </c>
      <c r="E69" s="50"/>
      <c r="F69" s="51"/>
      <c r="G69" s="71">
        <f>SUM(G70:G85)</f>
        <v>0</v>
      </c>
      <c r="H69" s="50"/>
      <c r="I69" s="71">
        <f>SUM(I70:I85)</f>
        <v>576795.91200000001</v>
      </c>
      <c r="K69" s="74"/>
      <c r="L69" s="74"/>
    </row>
    <row r="70" spans="1:12" s="36" customFormat="1" ht="25.5" x14ac:dyDescent="0.25">
      <c r="A70" s="47" t="s">
        <v>154</v>
      </c>
      <c r="B70" s="62" t="s">
        <v>208</v>
      </c>
      <c r="C70" s="48" t="s">
        <v>45</v>
      </c>
      <c r="D70" s="49">
        <v>886</v>
      </c>
      <c r="E70" s="50"/>
      <c r="F70" s="51"/>
      <c r="G70" s="58">
        <f t="shared" si="0"/>
        <v>0</v>
      </c>
      <c r="H70" s="50">
        <v>19.16</v>
      </c>
      <c r="I70" s="50">
        <f t="shared" si="1"/>
        <v>16975.759999999998</v>
      </c>
      <c r="K70" s="74"/>
      <c r="L70" s="74"/>
    </row>
    <row r="71" spans="1:12" s="36" customFormat="1" ht="25.5" x14ac:dyDescent="0.25">
      <c r="A71" s="47" t="s">
        <v>155</v>
      </c>
      <c r="B71" s="62" t="s">
        <v>209</v>
      </c>
      <c r="C71" s="48" t="s">
        <v>45</v>
      </c>
      <c r="D71" s="49">
        <v>116.2</v>
      </c>
      <c r="E71" s="50"/>
      <c r="F71" s="51"/>
      <c r="G71" s="58">
        <f t="shared" si="0"/>
        <v>0</v>
      </c>
      <c r="H71" s="50">
        <v>25.54</v>
      </c>
      <c r="I71" s="50">
        <f t="shared" si="1"/>
        <v>2967.748</v>
      </c>
      <c r="K71" s="74"/>
      <c r="L71" s="74"/>
    </row>
    <row r="72" spans="1:12" s="36" customFormat="1" ht="51" x14ac:dyDescent="0.25">
      <c r="A72" s="47" t="s">
        <v>156</v>
      </c>
      <c r="B72" s="62" t="s">
        <v>210</v>
      </c>
      <c r="C72" s="48" t="s">
        <v>46</v>
      </c>
      <c r="D72" s="49">
        <v>80</v>
      </c>
      <c r="E72" s="50"/>
      <c r="F72" s="51"/>
      <c r="G72" s="58">
        <f t="shared" si="0"/>
        <v>0</v>
      </c>
      <c r="H72" s="50">
        <v>198.1</v>
      </c>
      <c r="I72" s="50">
        <f t="shared" si="1"/>
        <v>15848</v>
      </c>
      <c r="K72" s="74"/>
      <c r="L72" s="74"/>
    </row>
    <row r="73" spans="1:12" s="36" customFormat="1" ht="89.25" x14ac:dyDescent="0.25">
      <c r="A73" s="47" t="s">
        <v>157</v>
      </c>
      <c r="B73" s="62" t="s">
        <v>78</v>
      </c>
      <c r="C73" s="48" t="s">
        <v>45</v>
      </c>
      <c r="D73" s="49">
        <v>551.6</v>
      </c>
      <c r="E73" s="50"/>
      <c r="F73" s="51"/>
      <c r="G73" s="58">
        <f t="shared" si="0"/>
        <v>0</v>
      </c>
      <c r="H73" s="50">
        <v>918.68</v>
      </c>
      <c r="I73" s="50">
        <f t="shared" si="1"/>
        <v>506743.88799999998</v>
      </c>
      <c r="K73" s="74"/>
      <c r="L73" s="74"/>
    </row>
    <row r="74" spans="1:12" s="36" customFormat="1" ht="76.5" x14ac:dyDescent="0.25">
      <c r="A74" s="47" t="s">
        <v>158</v>
      </c>
      <c r="B74" s="62" t="s">
        <v>79</v>
      </c>
      <c r="C74" s="48" t="s">
        <v>45</v>
      </c>
      <c r="D74" s="49">
        <v>34</v>
      </c>
      <c r="E74" s="50"/>
      <c r="F74" s="51"/>
      <c r="G74" s="58">
        <f t="shared" si="0"/>
        <v>0</v>
      </c>
      <c r="H74" s="50">
        <v>437.4</v>
      </c>
      <c r="I74" s="50">
        <f t="shared" si="1"/>
        <v>14871.599999999999</v>
      </c>
      <c r="K74" s="74"/>
      <c r="L74" s="74"/>
    </row>
    <row r="75" spans="1:12" s="36" customFormat="1" ht="51" x14ac:dyDescent="0.25">
      <c r="A75" s="47" t="s">
        <v>159</v>
      </c>
      <c r="B75" s="62" t="s">
        <v>211</v>
      </c>
      <c r="C75" s="48" t="s">
        <v>46</v>
      </c>
      <c r="D75" s="49">
        <v>2</v>
      </c>
      <c r="E75" s="50"/>
      <c r="F75" s="51"/>
      <c r="G75" s="58">
        <f t="shared" si="0"/>
        <v>0</v>
      </c>
      <c r="H75" s="50">
        <v>574.51</v>
      </c>
      <c r="I75" s="50">
        <f t="shared" si="1"/>
        <v>1149.02</v>
      </c>
      <c r="K75" s="74"/>
      <c r="L75" s="74"/>
    </row>
    <row r="76" spans="1:12" s="36" customFormat="1" ht="127.5" x14ac:dyDescent="0.25">
      <c r="A76" s="47" t="s">
        <v>160</v>
      </c>
      <c r="B76" s="62" t="s">
        <v>212</v>
      </c>
      <c r="C76" s="48" t="s">
        <v>45</v>
      </c>
      <c r="D76" s="49">
        <v>361.3</v>
      </c>
      <c r="E76" s="50"/>
      <c r="F76" s="51"/>
      <c r="G76" s="58">
        <f t="shared" si="0"/>
        <v>0</v>
      </c>
      <c r="H76" s="50">
        <v>19.16</v>
      </c>
      <c r="I76" s="50">
        <f t="shared" si="1"/>
        <v>6922.5080000000007</v>
      </c>
      <c r="K76" s="74"/>
      <c r="L76" s="74"/>
    </row>
    <row r="77" spans="1:12" s="36" customFormat="1" ht="63.75" x14ac:dyDescent="0.25">
      <c r="A77" s="47" t="s">
        <v>161</v>
      </c>
      <c r="B77" s="62" t="s">
        <v>213</v>
      </c>
      <c r="C77" s="48" t="s">
        <v>46</v>
      </c>
      <c r="D77" s="49">
        <v>1</v>
      </c>
      <c r="E77" s="50"/>
      <c r="F77" s="51"/>
      <c r="G77" s="58">
        <f t="shared" si="0"/>
        <v>0</v>
      </c>
      <c r="H77" s="50">
        <v>574.51</v>
      </c>
      <c r="I77" s="50">
        <f t="shared" si="1"/>
        <v>574.51</v>
      </c>
      <c r="K77" s="74"/>
      <c r="L77" s="74"/>
    </row>
    <row r="78" spans="1:12" s="36" customFormat="1" ht="63.75" x14ac:dyDescent="0.25">
      <c r="A78" s="47" t="s">
        <v>162</v>
      </c>
      <c r="B78" s="62" t="s">
        <v>214</v>
      </c>
      <c r="C78" s="48" t="s">
        <v>46</v>
      </c>
      <c r="D78" s="49">
        <v>1</v>
      </c>
      <c r="E78" s="50"/>
      <c r="F78" s="51"/>
      <c r="G78" s="58">
        <f t="shared" si="0"/>
        <v>0</v>
      </c>
      <c r="H78" s="50">
        <v>574.51</v>
      </c>
      <c r="I78" s="50">
        <f t="shared" si="1"/>
        <v>574.51</v>
      </c>
      <c r="K78" s="74"/>
      <c r="L78" s="74"/>
    </row>
    <row r="79" spans="1:12" s="36" customFormat="1" ht="63.75" x14ac:dyDescent="0.25">
      <c r="A79" s="47" t="s">
        <v>163</v>
      </c>
      <c r="B79" s="62" t="s">
        <v>215</v>
      </c>
      <c r="C79" s="48" t="s">
        <v>46</v>
      </c>
      <c r="D79" s="49">
        <v>1</v>
      </c>
      <c r="E79" s="50"/>
      <c r="F79" s="51"/>
      <c r="G79" s="58">
        <f t="shared" si="0"/>
        <v>0</v>
      </c>
      <c r="H79" s="50">
        <v>1078.24</v>
      </c>
      <c r="I79" s="50">
        <f t="shared" si="1"/>
        <v>1078.24</v>
      </c>
      <c r="K79" s="74"/>
      <c r="L79" s="74"/>
    </row>
    <row r="80" spans="1:12" s="36" customFormat="1" ht="127.5" x14ac:dyDescent="0.25">
      <c r="A80" s="47" t="s">
        <v>164</v>
      </c>
      <c r="B80" s="62" t="s">
        <v>216</v>
      </c>
      <c r="C80" s="48" t="s">
        <v>45</v>
      </c>
      <c r="D80" s="49">
        <v>14.3</v>
      </c>
      <c r="E80" s="50"/>
      <c r="F80" s="51"/>
      <c r="G80" s="58">
        <f t="shared" si="0"/>
        <v>0</v>
      </c>
      <c r="H80" s="50">
        <v>25.54</v>
      </c>
      <c r="I80" s="50">
        <f t="shared" si="1"/>
        <v>365.22199999999998</v>
      </c>
      <c r="K80" s="74"/>
      <c r="L80" s="74"/>
    </row>
    <row r="81" spans="1:12" s="36" customFormat="1" ht="127.5" x14ac:dyDescent="0.25">
      <c r="A81" s="47" t="s">
        <v>165</v>
      </c>
      <c r="B81" s="62" t="s">
        <v>217</v>
      </c>
      <c r="C81" s="48" t="s">
        <v>45</v>
      </c>
      <c r="D81" s="49">
        <v>309.39999999999998</v>
      </c>
      <c r="E81" s="50"/>
      <c r="F81" s="51"/>
      <c r="G81" s="58">
        <f t="shared" si="0"/>
        <v>0</v>
      </c>
      <c r="H81" s="50">
        <v>19.16</v>
      </c>
      <c r="I81" s="50">
        <f t="shared" si="1"/>
        <v>5928.1039999999994</v>
      </c>
      <c r="K81" s="74"/>
      <c r="L81" s="74"/>
    </row>
    <row r="82" spans="1:12" s="36" customFormat="1" ht="63.75" x14ac:dyDescent="0.25">
      <c r="A82" s="47" t="s">
        <v>166</v>
      </c>
      <c r="B82" s="62" t="s">
        <v>218</v>
      </c>
      <c r="C82" s="48" t="s">
        <v>46</v>
      </c>
      <c r="D82" s="49">
        <v>1</v>
      </c>
      <c r="E82" s="50"/>
      <c r="F82" s="51"/>
      <c r="G82" s="58">
        <f t="shared" si="0"/>
        <v>0</v>
      </c>
      <c r="H82" s="50">
        <v>574.51</v>
      </c>
      <c r="I82" s="50">
        <f t="shared" si="1"/>
        <v>574.51</v>
      </c>
      <c r="K82" s="74"/>
      <c r="L82" s="74"/>
    </row>
    <row r="83" spans="1:12" s="36" customFormat="1" ht="63.75" x14ac:dyDescent="0.25">
      <c r="A83" s="47" t="s">
        <v>167</v>
      </c>
      <c r="B83" s="62" t="s">
        <v>219</v>
      </c>
      <c r="C83" s="48" t="s">
        <v>46</v>
      </c>
      <c r="D83" s="49">
        <v>1</v>
      </c>
      <c r="E83" s="50"/>
      <c r="F83" s="51"/>
      <c r="G83" s="58">
        <f t="shared" si="0"/>
        <v>0</v>
      </c>
      <c r="H83" s="50">
        <v>574.51</v>
      </c>
      <c r="I83" s="50">
        <f t="shared" si="1"/>
        <v>574.51</v>
      </c>
      <c r="K83" s="74"/>
      <c r="L83" s="74"/>
    </row>
    <row r="84" spans="1:12" s="36" customFormat="1" ht="127.5" x14ac:dyDescent="0.25">
      <c r="A84" s="47" t="s">
        <v>168</v>
      </c>
      <c r="B84" s="62" t="s">
        <v>220</v>
      </c>
      <c r="C84" s="48" t="s">
        <v>46</v>
      </c>
      <c r="D84" s="49">
        <v>1</v>
      </c>
      <c r="E84" s="50"/>
      <c r="F84" s="51"/>
      <c r="G84" s="58">
        <f t="shared" si="0"/>
        <v>0</v>
      </c>
      <c r="H84" s="50">
        <v>1078.24</v>
      </c>
      <c r="I84" s="50">
        <f t="shared" si="1"/>
        <v>1078.24</v>
      </c>
      <c r="K84" s="74"/>
      <c r="L84" s="74"/>
    </row>
    <row r="85" spans="1:12" s="36" customFormat="1" ht="127.5" x14ac:dyDescent="0.25">
      <c r="A85" s="47" t="s">
        <v>169</v>
      </c>
      <c r="B85" s="62" t="s">
        <v>221</v>
      </c>
      <c r="C85" s="48" t="s">
        <v>45</v>
      </c>
      <c r="D85" s="49">
        <v>22.3</v>
      </c>
      <c r="E85" s="50"/>
      <c r="F85" s="51"/>
      <c r="G85" s="58">
        <f t="shared" ref="G85:G116" si="2">+D85*E85</f>
        <v>0</v>
      </c>
      <c r="H85" s="50">
        <v>25.54</v>
      </c>
      <c r="I85" s="50">
        <f t="shared" ref="I85:I116" si="3">+D85*H85</f>
        <v>569.54200000000003</v>
      </c>
      <c r="K85" s="74"/>
      <c r="L85" s="74"/>
    </row>
    <row r="86" spans="1:12" s="36" customFormat="1" x14ac:dyDescent="0.25">
      <c r="A86" s="69" t="s">
        <v>23</v>
      </c>
      <c r="B86" s="70" t="s">
        <v>80</v>
      </c>
      <c r="C86" s="48" t="s">
        <v>39</v>
      </c>
      <c r="D86" s="49">
        <v>0</v>
      </c>
      <c r="E86" s="50"/>
      <c r="F86" s="51"/>
      <c r="G86" s="71">
        <f>SUM(G87:G88)</f>
        <v>0</v>
      </c>
      <c r="H86" s="50"/>
      <c r="I86" s="71">
        <f>SUM(I87:I88)</f>
        <v>369862.1</v>
      </c>
      <c r="K86" s="74"/>
      <c r="L86" s="74"/>
    </row>
    <row r="87" spans="1:12" s="36" customFormat="1" ht="63.75" x14ac:dyDescent="0.25">
      <c r="A87" s="47" t="s">
        <v>170</v>
      </c>
      <c r="B87" s="62" t="s">
        <v>43</v>
      </c>
      <c r="C87" s="48" t="s">
        <v>42</v>
      </c>
      <c r="D87" s="49">
        <v>320</v>
      </c>
      <c r="E87" s="50"/>
      <c r="F87" s="51"/>
      <c r="G87" s="58">
        <f t="shared" si="2"/>
        <v>0</v>
      </c>
      <c r="H87" s="50">
        <v>732.8</v>
      </c>
      <c r="I87" s="50">
        <f t="shared" si="3"/>
        <v>234496</v>
      </c>
      <c r="K87" s="74"/>
      <c r="L87" s="74"/>
    </row>
    <row r="88" spans="1:12" s="36" customFormat="1" ht="229.5" x14ac:dyDescent="0.25">
      <c r="A88" s="47" t="s">
        <v>171</v>
      </c>
      <c r="B88" s="62" t="s">
        <v>81</v>
      </c>
      <c r="C88" s="48" t="s">
        <v>41</v>
      </c>
      <c r="D88" s="49">
        <v>2630</v>
      </c>
      <c r="E88" s="50"/>
      <c r="F88" s="51"/>
      <c r="G88" s="58">
        <f t="shared" si="2"/>
        <v>0</v>
      </c>
      <c r="H88" s="50">
        <v>51.47</v>
      </c>
      <c r="I88" s="50">
        <f t="shared" si="3"/>
        <v>135366.1</v>
      </c>
      <c r="K88" s="74"/>
      <c r="L88" s="74"/>
    </row>
    <row r="89" spans="1:12" s="36" customFormat="1" x14ac:dyDescent="0.25">
      <c r="A89" s="69" t="s">
        <v>24</v>
      </c>
      <c r="B89" s="70" t="s">
        <v>82</v>
      </c>
      <c r="C89" s="48" t="s">
        <v>39</v>
      </c>
      <c r="D89" s="49">
        <v>0</v>
      </c>
      <c r="E89" s="50"/>
      <c r="F89" s="51"/>
      <c r="G89" s="71">
        <f>SUM(G90:G93)</f>
        <v>0</v>
      </c>
      <c r="H89" s="50"/>
      <c r="I89" s="71">
        <f>SUM(I90:I93)</f>
        <v>9716.2000000000007</v>
      </c>
      <c r="K89" s="74"/>
      <c r="L89" s="74"/>
    </row>
    <row r="90" spans="1:12" s="36" customFormat="1" ht="51" x14ac:dyDescent="0.25">
      <c r="A90" s="47" t="s">
        <v>172</v>
      </c>
      <c r="B90" s="62" t="s">
        <v>222</v>
      </c>
      <c r="C90" s="48" t="s">
        <v>41</v>
      </c>
      <c r="D90" s="49">
        <v>4</v>
      </c>
      <c r="E90" s="50"/>
      <c r="F90" s="51"/>
      <c r="G90" s="58">
        <f t="shared" si="2"/>
        <v>0</v>
      </c>
      <c r="H90" s="50">
        <v>34.42</v>
      </c>
      <c r="I90" s="50">
        <f t="shared" si="3"/>
        <v>137.68</v>
      </c>
      <c r="K90" s="74"/>
      <c r="L90" s="74"/>
    </row>
    <row r="91" spans="1:12" s="36" customFormat="1" ht="51" x14ac:dyDescent="0.25">
      <c r="A91" s="47" t="s">
        <v>173</v>
      </c>
      <c r="B91" s="62" t="s">
        <v>223</v>
      </c>
      <c r="C91" s="48" t="s">
        <v>45</v>
      </c>
      <c r="D91" s="49">
        <v>18</v>
      </c>
      <c r="E91" s="50"/>
      <c r="F91" s="51"/>
      <c r="G91" s="58">
        <f t="shared" si="2"/>
        <v>0</v>
      </c>
      <c r="H91" s="50">
        <v>55.26</v>
      </c>
      <c r="I91" s="50">
        <f t="shared" si="3"/>
        <v>994.68</v>
      </c>
      <c r="K91" s="74"/>
      <c r="L91" s="74"/>
    </row>
    <row r="92" spans="1:12" s="36" customFormat="1" ht="63.75" x14ac:dyDescent="0.25">
      <c r="A92" s="47" t="s">
        <v>174</v>
      </c>
      <c r="B92" s="62" t="s">
        <v>83</v>
      </c>
      <c r="C92" s="48" t="s">
        <v>41</v>
      </c>
      <c r="D92" s="49">
        <v>12</v>
      </c>
      <c r="E92" s="50"/>
      <c r="F92" s="51"/>
      <c r="G92" s="58">
        <f t="shared" si="2"/>
        <v>0</v>
      </c>
      <c r="H92" s="50">
        <v>313.86</v>
      </c>
      <c r="I92" s="50">
        <f t="shared" si="3"/>
        <v>3766.32</v>
      </c>
      <c r="K92" s="74"/>
      <c r="L92" s="74"/>
    </row>
    <row r="93" spans="1:12" s="36" customFormat="1" ht="76.5" x14ac:dyDescent="0.25">
      <c r="A93" s="47" t="s">
        <v>175</v>
      </c>
      <c r="B93" s="62" t="s">
        <v>63</v>
      </c>
      <c r="C93" s="48" t="s">
        <v>45</v>
      </c>
      <c r="D93" s="49">
        <v>8</v>
      </c>
      <c r="E93" s="50"/>
      <c r="F93" s="51"/>
      <c r="G93" s="58">
        <f t="shared" si="2"/>
        <v>0</v>
      </c>
      <c r="H93" s="50">
        <v>602.19000000000005</v>
      </c>
      <c r="I93" s="50">
        <f t="shared" si="3"/>
        <v>4817.5200000000004</v>
      </c>
      <c r="K93" s="74"/>
      <c r="L93" s="74"/>
    </row>
    <row r="94" spans="1:12" s="36" customFormat="1" x14ac:dyDescent="0.25">
      <c r="A94" s="69" t="s">
        <v>25</v>
      </c>
      <c r="B94" s="70" t="s">
        <v>84</v>
      </c>
      <c r="C94" s="48" t="s">
        <v>39</v>
      </c>
      <c r="D94" s="49">
        <v>0</v>
      </c>
      <c r="E94" s="50"/>
      <c r="F94" s="51"/>
      <c r="G94" s="71">
        <f>SUM(G95:G106)</f>
        <v>0</v>
      </c>
      <c r="H94" s="50"/>
      <c r="I94" s="71">
        <f>SUM(I95:I106)</f>
        <v>79252.959999999992</v>
      </c>
      <c r="K94" s="74"/>
      <c r="L94" s="74"/>
    </row>
    <row r="95" spans="1:12" s="36" customFormat="1" ht="38.25" x14ac:dyDescent="0.25">
      <c r="A95" s="47" t="s">
        <v>176</v>
      </c>
      <c r="B95" s="62" t="s">
        <v>85</v>
      </c>
      <c r="C95" s="48" t="s">
        <v>46</v>
      </c>
      <c r="D95" s="49">
        <v>4</v>
      </c>
      <c r="E95" s="50"/>
      <c r="F95" s="51"/>
      <c r="G95" s="58">
        <f t="shared" si="2"/>
        <v>0</v>
      </c>
      <c r="H95" s="50">
        <v>190.58</v>
      </c>
      <c r="I95" s="50">
        <f t="shared" si="3"/>
        <v>762.32</v>
      </c>
      <c r="K95" s="74"/>
      <c r="L95" s="74"/>
    </row>
    <row r="96" spans="1:12" s="36" customFormat="1" ht="38.25" x14ac:dyDescent="0.25">
      <c r="A96" s="47" t="s">
        <v>177</v>
      </c>
      <c r="B96" s="62" t="s">
        <v>86</v>
      </c>
      <c r="C96" s="48" t="s">
        <v>46</v>
      </c>
      <c r="D96" s="49">
        <v>4</v>
      </c>
      <c r="E96" s="50"/>
      <c r="F96" s="51"/>
      <c r="G96" s="58">
        <f t="shared" si="2"/>
        <v>0</v>
      </c>
      <c r="H96" s="50">
        <v>1607.09</v>
      </c>
      <c r="I96" s="50">
        <f t="shared" si="3"/>
        <v>6428.36</v>
      </c>
      <c r="K96" s="74"/>
      <c r="L96" s="74"/>
    </row>
    <row r="97" spans="1:12" s="36" customFormat="1" ht="25.5" x14ac:dyDescent="0.25">
      <c r="A97" s="47" t="s">
        <v>178</v>
      </c>
      <c r="B97" s="62" t="s">
        <v>87</v>
      </c>
      <c r="C97" s="48" t="s">
        <v>46</v>
      </c>
      <c r="D97" s="49">
        <v>18</v>
      </c>
      <c r="E97" s="50"/>
      <c r="F97" s="51"/>
      <c r="G97" s="58">
        <f t="shared" si="2"/>
        <v>0</v>
      </c>
      <c r="H97" s="50">
        <v>123.53</v>
      </c>
      <c r="I97" s="50">
        <f t="shared" si="3"/>
        <v>2223.54</v>
      </c>
      <c r="K97" s="74"/>
      <c r="L97" s="74"/>
    </row>
    <row r="98" spans="1:12" s="36" customFormat="1" ht="38.25" x14ac:dyDescent="0.25">
      <c r="A98" s="47" t="s">
        <v>179</v>
      </c>
      <c r="B98" s="62" t="s">
        <v>88</v>
      </c>
      <c r="C98" s="48" t="s">
        <v>46</v>
      </c>
      <c r="D98" s="49">
        <v>81</v>
      </c>
      <c r="E98" s="50"/>
      <c r="F98" s="51"/>
      <c r="G98" s="58">
        <f t="shared" si="2"/>
        <v>0</v>
      </c>
      <c r="H98" s="50">
        <v>77.48</v>
      </c>
      <c r="I98" s="50">
        <f t="shared" si="3"/>
        <v>6275.88</v>
      </c>
      <c r="K98" s="74"/>
      <c r="L98" s="74"/>
    </row>
    <row r="99" spans="1:12" s="36" customFormat="1" ht="38.25" x14ac:dyDescent="0.25">
      <c r="A99" s="47" t="s">
        <v>180</v>
      </c>
      <c r="B99" s="62" t="s">
        <v>89</v>
      </c>
      <c r="C99" s="48" t="s">
        <v>45</v>
      </c>
      <c r="D99" s="49">
        <v>910</v>
      </c>
      <c r="E99" s="50"/>
      <c r="F99" s="51"/>
      <c r="G99" s="58">
        <f t="shared" si="2"/>
        <v>0</v>
      </c>
      <c r="H99" s="50">
        <v>18.45</v>
      </c>
      <c r="I99" s="50">
        <f t="shared" si="3"/>
        <v>16789.5</v>
      </c>
      <c r="K99" s="74"/>
      <c r="L99" s="74"/>
    </row>
    <row r="100" spans="1:12" s="36" customFormat="1" ht="38.25" x14ac:dyDescent="0.25">
      <c r="A100" s="47" t="s">
        <v>181</v>
      </c>
      <c r="B100" s="62" t="s">
        <v>90</v>
      </c>
      <c r="C100" s="48" t="s">
        <v>46</v>
      </c>
      <c r="D100" s="49">
        <v>2</v>
      </c>
      <c r="E100" s="50"/>
      <c r="F100" s="51"/>
      <c r="G100" s="58">
        <f t="shared" si="2"/>
        <v>0</v>
      </c>
      <c r="H100" s="50">
        <v>28.03</v>
      </c>
      <c r="I100" s="50">
        <f t="shared" si="3"/>
        <v>56.06</v>
      </c>
      <c r="K100" s="74"/>
      <c r="L100" s="74"/>
    </row>
    <row r="101" spans="1:12" s="36" customFormat="1" ht="38.25" x14ac:dyDescent="0.25">
      <c r="A101" s="47" t="s">
        <v>182</v>
      </c>
      <c r="B101" s="62" t="s">
        <v>91</v>
      </c>
      <c r="C101" s="48" t="s">
        <v>46</v>
      </c>
      <c r="D101" s="49">
        <v>2</v>
      </c>
      <c r="E101" s="50"/>
      <c r="F101" s="51"/>
      <c r="G101" s="58">
        <f t="shared" si="2"/>
        <v>0</v>
      </c>
      <c r="H101" s="50">
        <v>134.69999999999999</v>
      </c>
      <c r="I101" s="50">
        <f t="shared" si="3"/>
        <v>269.39999999999998</v>
      </c>
      <c r="K101" s="74"/>
      <c r="L101" s="74"/>
    </row>
    <row r="102" spans="1:12" s="36" customFormat="1" ht="38.25" x14ac:dyDescent="0.25">
      <c r="A102" s="47" t="s">
        <v>183</v>
      </c>
      <c r="B102" s="62" t="s">
        <v>92</v>
      </c>
      <c r="C102" s="48" t="s">
        <v>45</v>
      </c>
      <c r="D102" s="49">
        <v>450</v>
      </c>
      <c r="E102" s="50"/>
      <c r="F102" s="51"/>
      <c r="G102" s="58">
        <f t="shared" si="2"/>
        <v>0</v>
      </c>
      <c r="H102" s="50">
        <v>18.829999999999998</v>
      </c>
      <c r="I102" s="50">
        <f t="shared" si="3"/>
        <v>8473.5</v>
      </c>
      <c r="K102" s="74"/>
      <c r="L102" s="74"/>
    </row>
    <row r="103" spans="1:12" s="36" customFormat="1" ht="51" x14ac:dyDescent="0.25">
      <c r="A103" s="47" t="s">
        <v>184</v>
      </c>
      <c r="B103" s="62" t="s">
        <v>93</v>
      </c>
      <c r="C103" s="48" t="s">
        <v>46</v>
      </c>
      <c r="D103" s="49">
        <v>80</v>
      </c>
      <c r="E103" s="50"/>
      <c r="F103" s="51"/>
      <c r="G103" s="58">
        <f t="shared" si="2"/>
        <v>0</v>
      </c>
      <c r="H103" s="50">
        <v>86.25</v>
      </c>
      <c r="I103" s="50">
        <f t="shared" si="3"/>
        <v>6900</v>
      </c>
      <c r="K103" s="74"/>
      <c r="L103" s="74"/>
    </row>
    <row r="104" spans="1:12" s="36" customFormat="1" ht="63.75" x14ac:dyDescent="0.25">
      <c r="A104" s="47" t="s">
        <v>185</v>
      </c>
      <c r="B104" s="62" t="s">
        <v>94</v>
      </c>
      <c r="C104" s="48" t="s">
        <v>46</v>
      </c>
      <c r="D104" s="49">
        <v>80</v>
      </c>
      <c r="E104" s="50"/>
      <c r="F104" s="51"/>
      <c r="G104" s="58">
        <f t="shared" si="2"/>
        <v>0</v>
      </c>
      <c r="H104" s="50">
        <v>41.59</v>
      </c>
      <c r="I104" s="50">
        <f t="shared" si="3"/>
        <v>3327.2000000000003</v>
      </c>
      <c r="K104" s="74"/>
      <c r="L104" s="74"/>
    </row>
    <row r="105" spans="1:12" s="36" customFormat="1" ht="51" x14ac:dyDescent="0.25">
      <c r="A105" s="47" t="s">
        <v>186</v>
      </c>
      <c r="B105" s="62" t="s">
        <v>95</v>
      </c>
      <c r="C105" s="48" t="s">
        <v>46</v>
      </c>
      <c r="D105" s="49">
        <v>80</v>
      </c>
      <c r="E105" s="50"/>
      <c r="F105" s="51"/>
      <c r="G105" s="58">
        <f t="shared" si="2"/>
        <v>0</v>
      </c>
      <c r="H105" s="50">
        <v>21.84</v>
      </c>
      <c r="I105" s="50">
        <f t="shared" si="3"/>
        <v>1747.2</v>
      </c>
      <c r="K105" s="74"/>
      <c r="L105" s="74"/>
    </row>
    <row r="106" spans="1:12" s="36" customFormat="1" ht="51" x14ac:dyDescent="0.25">
      <c r="A106" s="47" t="s">
        <v>187</v>
      </c>
      <c r="B106" s="62" t="s">
        <v>96</v>
      </c>
      <c r="C106" s="48" t="s">
        <v>46</v>
      </c>
      <c r="D106" s="49">
        <v>80</v>
      </c>
      <c r="E106" s="50"/>
      <c r="F106" s="51"/>
      <c r="G106" s="58">
        <f t="shared" si="2"/>
        <v>0</v>
      </c>
      <c r="H106" s="50">
        <v>325</v>
      </c>
      <c r="I106" s="50">
        <f t="shared" si="3"/>
        <v>26000</v>
      </c>
      <c r="K106" s="74"/>
      <c r="L106" s="74"/>
    </row>
    <row r="107" spans="1:12" s="36" customFormat="1" x14ac:dyDescent="0.25">
      <c r="A107" s="67" t="s">
        <v>15</v>
      </c>
      <c r="B107" s="68" t="s">
        <v>97</v>
      </c>
      <c r="C107" s="48" t="s">
        <v>39</v>
      </c>
      <c r="D107" s="49">
        <v>0</v>
      </c>
      <c r="E107" s="50"/>
      <c r="F107" s="51"/>
      <c r="G107" s="72">
        <f>+G108+G115</f>
        <v>0</v>
      </c>
      <c r="H107" s="50"/>
      <c r="I107" s="72" t="e">
        <f>+I108+#REF!+I115</f>
        <v>#REF!</v>
      </c>
      <c r="K107" s="74"/>
      <c r="L107" s="74"/>
    </row>
    <row r="108" spans="1:12" s="36" customFormat="1" x14ac:dyDescent="0.25">
      <c r="A108" s="69" t="s">
        <v>18</v>
      </c>
      <c r="B108" s="70" t="s">
        <v>98</v>
      </c>
      <c r="C108" s="48" t="s">
        <v>39</v>
      </c>
      <c r="D108" s="49">
        <v>0</v>
      </c>
      <c r="E108" s="50"/>
      <c r="F108" s="51"/>
      <c r="G108" s="71">
        <f>SUM(G109:G114)</f>
        <v>0</v>
      </c>
      <c r="H108" s="50"/>
      <c r="I108" s="71">
        <f>SUM(I109:I114)</f>
        <v>30160.518000000004</v>
      </c>
      <c r="K108" s="74"/>
      <c r="L108" s="74"/>
    </row>
    <row r="109" spans="1:12" s="36" customFormat="1" ht="51" x14ac:dyDescent="0.25">
      <c r="A109" s="47" t="s">
        <v>188</v>
      </c>
      <c r="B109" s="62" t="s">
        <v>99</v>
      </c>
      <c r="C109" s="48" t="s">
        <v>41</v>
      </c>
      <c r="D109" s="49">
        <v>6</v>
      </c>
      <c r="E109" s="50"/>
      <c r="F109" s="51"/>
      <c r="G109" s="58">
        <f t="shared" si="2"/>
        <v>0</v>
      </c>
      <c r="H109" s="50">
        <v>11.04</v>
      </c>
      <c r="I109" s="50">
        <f t="shared" si="3"/>
        <v>66.239999999999995</v>
      </c>
      <c r="K109" s="74"/>
      <c r="L109" s="74"/>
    </row>
    <row r="110" spans="1:12" s="36" customFormat="1" ht="51" x14ac:dyDescent="0.25">
      <c r="A110" s="47" t="s">
        <v>189</v>
      </c>
      <c r="B110" s="62" t="s">
        <v>100</v>
      </c>
      <c r="C110" s="48" t="s">
        <v>42</v>
      </c>
      <c r="D110" s="49">
        <v>0.6</v>
      </c>
      <c r="E110" s="50"/>
      <c r="F110" s="51"/>
      <c r="G110" s="58">
        <f t="shared" si="2"/>
        <v>0</v>
      </c>
      <c r="H110" s="50">
        <v>199.53</v>
      </c>
      <c r="I110" s="50">
        <f t="shared" si="3"/>
        <v>119.71799999999999</v>
      </c>
      <c r="K110" s="74"/>
      <c r="L110" s="74"/>
    </row>
    <row r="111" spans="1:12" s="36" customFormat="1" ht="51" x14ac:dyDescent="0.25">
      <c r="A111" s="47" t="s">
        <v>190</v>
      </c>
      <c r="B111" s="62" t="s">
        <v>101</v>
      </c>
      <c r="C111" s="48" t="s">
        <v>42</v>
      </c>
      <c r="D111" s="49">
        <v>168</v>
      </c>
      <c r="E111" s="50"/>
      <c r="F111" s="51"/>
      <c r="G111" s="58">
        <f t="shared" si="2"/>
        <v>0</v>
      </c>
      <c r="H111" s="50">
        <v>33.1</v>
      </c>
      <c r="I111" s="50">
        <f t="shared" si="3"/>
        <v>5560.8</v>
      </c>
      <c r="K111" s="74"/>
      <c r="L111" s="74"/>
    </row>
    <row r="112" spans="1:12" s="36" customFormat="1" ht="38.25" x14ac:dyDescent="0.25">
      <c r="A112" s="47" t="s">
        <v>191</v>
      </c>
      <c r="B112" s="62" t="s">
        <v>102</v>
      </c>
      <c r="C112" s="48" t="s">
        <v>103</v>
      </c>
      <c r="D112" s="49">
        <v>3192</v>
      </c>
      <c r="E112" s="50"/>
      <c r="F112" s="51"/>
      <c r="G112" s="58">
        <f t="shared" si="2"/>
        <v>0</v>
      </c>
      <c r="H112" s="50">
        <v>7.03</v>
      </c>
      <c r="I112" s="50">
        <f t="shared" si="3"/>
        <v>22439.760000000002</v>
      </c>
      <c r="K112" s="74"/>
      <c r="L112" s="74"/>
    </row>
    <row r="113" spans="1:12" s="36" customFormat="1" ht="38.25" x14ac:dyDescent="0.25">
      <c r="A113" s="47" t="s">
        <v>192</v>
      </c>
      <c r="B113" s="62" t="s">
        <v>104</v>
      </c>
      <c r="C113" s="48" t="s">
        <v>41</v>
      </c>
      <c r="D113" s="49">
        <v>6</v>
      </c>
      <c r="E113" s="50"/>
      <c r="F113" s="51"/>
      <c r="G113" s="58">
        <f t="shared" si="2"/>
        <v>0</v>
      </c>
      <c r="H113" s="50">
        <v>20.78</v>
      </c>
      <c r="I113" s="50">
        <f t="shared" si="3"/>
        <v>124.68</v>
      </c>
      <c r="K113" s="74"/>
      <c r="L113" s="74"/>
    </row>
    <row r="114" spans="1:12" s="36" customFormat="1" ht="51" x14ac:dyDescent="0.25">
      <c r="A114" s="47" t="s">
        <v>193</v>
      </c>
      <c r="B114" s="62" t="s">
        <v>105</v>
      </c>
      <c r="C114" s="48" t="s">
        <v>41</v>
      </c>
      <c r="D114" s="49">
        <v>6</v>
      </c>
      <c r="E114" s="50"/>
      <c r="F114" s="51"/>
      <c r="G114" s="58">
        <f t="shared" si="2"/>
        <v>0</v>
      </c>
      <c r="H114" s="50">
        <v>308.22000000000003</v>
      </c>
      <c r="I114" s="50">
        <f t="shared" si="3"/>
        <v>1849.3200000000002</v>
      </c>
      <c r="K114" s="74"/>
      <c r="L114" s="74"/>
    </row>
    <row r="115" spans="1:12" s="36" customFormat="1" x14ac:dyDescent="0.25">
      <c r="A115" s="69" t="s">
        <v>19</v>
      </c>
      <c r="B115" s="70" t="s">
        <v>106</v>
      </c>
      <c r="C115" s="48" t="s">
        <v>39</v>
      </c>
      <c r="D115" s="49">
        <v>0</v>
      </c>
      <c r="E115" s="50"/>
      <c r="F115" s="51"/>
      <c r="G115" s="71">
        <f>+G116</f>
        <v>0</v>
      </c>
      <c r="H115" s="50"/>
      <c r="I115" s="71">
        <f>+I116</f>
        <v>133633.5</v>
      </c>
      <c r="K115" s="74"/>
      <c r="L115" s="74"/>
    </row>
    <row r="116" spans="1:12" s="36" customFormat="1" ht="76.5" x14ac:dyDescent="0.25">
      <c r="A116" s="47" t="s">
        <v>194</v>
      </c>
      <c r="B116" s="62" t="s">
        <v>107</v>
      </c>
      <c r="C116" s="48" t="s">
        <v>41</v>
      </c>
      <c r="D116" s="49">
        <v>11550</v>
      </c>
      <c r="E116" s="50"/>
      <c r="F116" s="51"/>
      <c r="G116" s="58">
        <f t="shared" si="2"/>
        <v>0</v>
      </c>
      <c r="H116" s="50">
        <v>11.57</v>
      </c>
      <c r="I116" s="50">
        <f t="shared" si="3"/>
        <v>133633.5</v>
      </c>
      <c r="K116" s="74"/>
      <c r="L116" s="74"/>
    </row>
    <row r="117" spans="1:12" s="36" customFormat="1" x14ac:dyDescent="0.25">
      <c r="A117" s="47"/>
      <c r="B117" s="59"/>
      <c r="C117" s="48"/>
      <c r="D117" s="49">
        <v>0</v>
      </c>
      <c r="E117" s="50"/>
      <c r="F117" s="51"/>
      <c r="G117" s="52"/>
      <c r="H117" s="50"/>
      <c r="I117" s="50"/>
      <c r="K117" s="74"/>
      <c r="L117" s="74"/>
    </row>
    <row r="118" spans="1:12" s="36" customFormat="1" x14ac:dyDescent="0.25">
      <c r="A118" s="47"/>
      <c r="B118" s="59"/>
      <c r="C118" s="48"/>
      <c r="D118" s="49">
        <v>0</v>
      </c>
      <c r="E118" s="50"/>
      <c r="F118" s="51"/>
      <c r="G118" s="52"/>
      <c r="H118" s="50"/>
      <c r="I118" s="50"/>
      <c r="K118" s="74"/>
      <c r="L118" s="74"/>
    </row>
    <row r="119" spans="1:12" s="63" customFormat="1" ht="15.75" x14ac:dyDescent="0.25">
      <c r="A119" s="64"/>
      <c r="B119" s="64"/>
      <c r="C119" s="65" t="s">
        <v>36</v>
      </c>
      <c r="D119" s="64">
        <v>0</v>
      </c>
      <c r="E119" s="66"/>
      <c r="F119" s="64"/>
      <c r="G119" s="64"/>
      <c r="H119" s="50">
        <f>E119*F119</f>
        <v>0</v>
      </c>
      <c r="I119" s="50"/>
      <c r="K119" s="74"/>
      <c r="L119" s="74"/>
    </row>
    <row r="120" spans="1:12" s="36" customFormat="1" x14ac:dyDescent="0.25">
      <c r="A120" s="53"/>
      <c r="B120" s="53"/>
      <c r="C120" s="48"/>
      <c r="D120" s="54">
        <v>0</v>
      </c>
      <c r="E120" s="50"/>
      <c r="F120" s="51"/>
      <c r="G120" s="55"/>
      <c r="H120" s="50"/>
      <c r="I120" s="50"/>
      <c r="K120" s="74"/>
      <c r="L120" s="74"/>
    </row>
    <row r="121" spans="1:12" s="36" customFormat="1" x14ac:dyDescent="0.25">
      <c r="A121" s="67" t="s">
        <v>14</v>
      </c>
      <c r="B121" s="68" t="str">
        <f t="shared" ref="B121:B132" si="4">+VLOOKUP($A121,$A$18:$G$115,2,0)</f>
        <v>LATERAL NORTE</v>
      </c>
      <c r="C121" s="56"/>
      <c r="D121" s="54">
        <v>0</v>
      </c>
      <c r="E121" s="50"/>
      <c r="F121" s="57"/>
      <c r="G121" s="73">
        <f t="shared" ref="G121:G132" si="5">+VLOOKUP($A121,$A$18:$I$116,7,0)</f>
        <v>0</v>
      </c>
      <c r="H121" s="50"/>
      <c r="I121" s="73">
        <f t="shared" ref="I121:I132" si="6">+VLOOKUP($A121,$A$18:$I$116,9,0)</f>
        <v>3862571.0037000002</v>
      </c>
      <c r="K121" s="74"/>
      <c r="L121" s="74"/>
    </row>
    <row r="122" spans="1:12" s="36" customFormat="1" x14ac:dyDescent="0.25">
      <c r="A122" s="69" t="s">
        <v>16</v>
      </c>
      <c r="B122" s="70" t="str">
        <f t="shared" si="4"/>
        <v>CONEXIÓN DESFOGUE LINEA 12" A COLECTOR</v>
      </c>
      <c r="C122" s="56"/>
      <c r="D122" s="54">
        <v>0</v>
      </c>
      <c r="E122" s="50"/>
      <c r="F122" s="51"/>
      <c r="G122" s="71">
        <f t="shared" si="5"/>
        <v>0</v>
      </c>
      <c r="H122" s="50"/>
      <c r="I122" s="71">
        <f t="shared" si="6"/>
        <v>220262.93219999995</v>
      </c>
      <c r="K122" s="74"/>
      <c r="L122" s="74"/>
    </row>
    <row r="123" spans="1:12" s="36" customFormat="1" x14ac:dyDescent="0.25">
      <c r="A123" s="69" t="s">
        <v>17</v>
      </c>
      <c r="B123" s="70" t="str">
        <f t="shared" si="4"/>
        <v>CONSTRUCCION DE PARAPETO Y BOTALLANTAS</v>
      </c>
      <c r="C123" s="56"/>
      <c r="D123" s="54">
        <v>0</v>
      </c>
      <c r="E123" s="50"/>
      <c r="F123" s="51"/>
      <c r="G123" s="71">
        <f t="shared" si="5"/>
        <v>0</v>
      </c>
      <c r="H123" s="50"/>
      <c r="I123" s="71">
        <f t="shared" si="6"/>
        <v>2102045</v>
      </c>
      <c r="K123" s="74"/>
      <c r="L123" s="74"/>
    </row>
    <row r="124" spans="1:12" s="36" customFormat="1" x14ac:dyDescent="0.25">
      <c r="A124" s="69" t="s">
        <v>20</v>
      </c>
      <c r="B124" s="70" t="str">
        <f t="shared" si="4"/>
        <v>CONSTRUCCION DE COLA DE CAIMAN EN IGRESO ORIENTE VIADUCTO</v>
      </c>
      <c r="C124" s="56"/>
      <c r="D124" s="54"/>
      <c r="E124" s="50"/>
      <c r="F124" s="51"/>
      <c r="G124" s="71">
        <f t="shared" si="5"/>
        <v>0</v>
      </c>
      <c r="H124" s="50"/>
      <c r="I124" s="71">
        <f t="shared" si="6"/>
        <v>23545.01</v>
      </c>
    </row>
    <row r="125" spans="1:12" s="36" customFormat="1" x14ac:dyDescent="0.25">
      <c r="A125" s="69" t="s">
        <v>21</v>
      </c>
      <c r="B125" s="70" t="str">
        <f t="shared" si="4"/>
        <v>AREA DE ENLACES</v>
      </c>
      <c r="C125" s="48"/>
      <c r="D125" s="54"/>
      <c r="E125" s="50"/>
      <c r="F125" s="51"/>
      <c r="G125" s="71">
        <f t="shared" si="5"/>
        <v>0</v>
      </c>
      <c r="H125" s="50"/>
      <c r="I125" s="71">
        <f t="shared" si="6"/>
        <v>481090.88949999999</v>
      </c>
    </row>
    <row r="126" spans="1:12" s="36" customFormat="1" x14ac:dyDescent="0.25">
      <c r="A126" s="69" t="s">
        <v>22</v>
      </c>
      <c r="B126" s="70" t="str">
        <f t="shared" si="4"/>
        <v>SEÑALETICA HORIZONTAL</v>
      </c>
      <c r="C126" s="56"/>
      <c r="D126" s="54"/>
      <c r="E126" s="50"/>
      <c r="F126" s="51"/>
      <c r="G126" s="71">
        <f t="shared" si="5"/>
        <v>0</v>
      </c>
      <c r="H126" s="50"/>
      <c r="I126" s="71">
        <f t="shared" si="6"/>
        <v>576795.91200000001</v>
      </c>
    </row>
    <row r="127" spans="1:12" s="36" customFormat="1" x14ac:dyDescent="0.25">
      <c r="A127" s="69" t="s">
        <v>23</v>
      </c>
      <c r="B127" s="70" t="str">
        <f t="shared" si="4"/>
        <v>RENIVELACION DE TALUDES</v>
      </c>
      <c r="C127" s="56"/>
      <c r="D127" s="54"/>
      <c r="E127" s="50"/>
      <c r="F127" s="51"/>
      <c r="G127" s="71">
        <f t="shared" si="5"/>
        <v>0</v>
      </c>
      <c r="H127" s="50"/>
      <c r="I127" s="71">
        <f t="shared" si="6"/>
        <v>369862.1</v>
      </c>
    </row>
    <row r="128" spans="1:12" s="36" customFormat="1" x14ac:dyDescent="0.25">
      <c r="A128" s="69" t="s">
        <v>24</v>
      </c>
      <c r="B128" s="70" t="str">
        <f t="shared" si="4"/>
        <v>AREA DE REGISTROS ELECTRICOS</v>
      </c>
      <c r="C128" s="56"/>
      <c r="D128" s="54"/>
      <c r="E128" s="50"/>
      <c r="F128" s="51"/>
      <c r="G128" s="71">
        <f t="shared" si="5"/>
        <v>0</v>
      </c>
      <c r="H128" s="50"/>
      <c r="I128" s="71">
        <f t="shared" si="6"/>
        <v>9716.2000000000007</v>
      </c>
    </row>
    <row r="129" spans="1:9" s="36" customFormat="1" x14ac:dyDescent="0.25">
      <c r="A129" s="69" t="s">
        <v>25</v>
      </c>
      <c r="B129" s="70" t="str">
        <f t="shared" si="4"/>
        <v>ALUMBRADO</v>
      </c>
      <c r="C129" s="48"/>
      <c r="D129" s="54"/>
      <c r="E129" s="50"/>
      <c r="F129" s="51"/>
      <c r="G129" s="71">
        <f t="shared" si="5"/>
        <v>0</v>
      </c>
      <c r="H129" s="50"/>
      <c r="I129" s="71">
        <f t="shared" si="6"/>
        <v>79252.959999999992</v>
      </c>
    </row>
    <row r="130" spans="1:9" s="36" customFormat="1" x14ac:dyDescent="0.25">
      <c r="A130" s="67" t="s">
        <v>15</v>
      </c>
      <c r="B130" s="68" t="str">
        <f t="shared" si="4"/>
        <v>LATERAL SUR</v>
      </c>
      <c r="C130" s="56"/>
      <c r="D130" s="54"/>
      <c r="E130" s="50"/>
      <c r="F130" s="51"/>
      <c r="G130" s="72">
        <f t="shared" si="5"/>
        <v>0</v>
      </c>
      <c r="H130" s="50"/>
      <c r="I130" s="72" t="e">
        <f t="shared" si="6"/>
        <v>#REF!</v>
      </c>
    </row>
    <row r="131" spans="1:9" s="36" customFormat="1" x14ac:dyDescent="0.25">
      <c r="A131" s="69" t="s">
        <v>18</v>
      </c>
      <c r="B131" s="70" t="str">
        <f t="shared" si="4"/>
        <v>COLADO DE PASO PEATONAL EN CAMELLON DE PARRES ARIAS</v>
      </c>
      <c r="C131" s="56"/>
      <c r="D131" s="54"/>
      <c r="E131" s="50"/>
      <c r="F131" s="51"/>
      <c r="G131" s="71">
        <f t="shared" si="5"/>
        <v>0</v>
      </c>
      <c r="H131" s="50"/>
      <c r="I131" s="71">
        <f t="shared" si="6"/>
        <v>30160.518000000004</v>
      </c>
    </row>
    <row r="132" spans="1:9" s="36" customFormat="1" ht="21" customHeight="1" x14ac:dyDescent="0.25">
      <c r="A132" s="69" t="s">
        <v>19</v>
      </c>
      <c r="B132" s="70" t="str">
        <f t="shared" si="4"/>
        <v>LIMPIEZA DE OBRA</v>
      </c>
      <c r="C132" s="56"/>
      <c r="D132" s="54"/>
      <c r="E132" s="50"/>
      <c r="F132" s="51"/>
      <c r="G132" s="71">
        <f t="shared" si="5"/>
        <v>0</v>
      </c>
      <c r="H132" s="50"/>
      <c r="I132" s="71">
        <f t="shared" si="6"/>
        <v>133633.5</v>
      </c>
    </row>
    <row r="133" spans="1:9" s="36" customFormat="1" x14ac:dyDescent="0.25">
      <c r="A133" s="34"/>
      <c r="B133" s="34"/>
      <c r="C133" s="34"/>
      <c r="D133" s="35"/>
      <c r="E133" s="34"/>
      <c r="F133" s="34"/>
      <c r="G133" s="34"/>
      <c r="H133" s="50"/>
      <c r="I133" s="50"/>
    </row>
    <row r="134" spans="1:9" s="36" customFormat="1" x14ac:dyDescent="0.25">
      <c r="A134" s="34"/>
      <c r="B134" s="34"/>
      <c r="C134" s="34"/>
      <c r="D134" s="35"/>
      <c r="E134" s="34"/>
      <c r="F134" s="34"/>
      <c r="G134" s="34"/>
      <c r="H134" s="50"/>
      <c r="I134" s="50"/>
    </row>
    <row r="135" spans="1:9" s="36" customFormat="1" x14ac:dyDescent="0.25">
      <c r="A135" s="34"/>
      <c r="B135" s="34"/>
      <c r="C135" s="34"/>
      <c r="D135" s="35"/>
      <c r="E135" s="34"/>
      <c r="F135" s="34"/>
      <c r="G135" s="34"/>
      <c r="H135" s="50"/>
      <c r="I135" s="50"/>
    </row>
    <row r="136" spans="1:9" s="36" customFormat="1" x14ac:dyDescent="0.25">
      <c r="A136" s="34"/>
      <c r="B136" s="34"/>
      <c r="C136" s="34"/>
      <c r="D136" s="35"/>
      <c r="E136" s="34"/>
      <c r="F136" s="34"/>
      <c r="G136" s="34"/>
      <c r="H136" s="50"/>
      <c r="I136" s="50"/>
    </row>
    <row r="137" spans="1:9" s="36" customFormat="1" x14ac:dyDescent="0.25">
      <c r="A137" s="34"/>
      <c r="B137" s="34"/>
      <c r="C137" s="34"/>
      <c r="D137" s="35"/>
      <c r="E137" s="34"/>
      <c r="F137" s="34"/>
      <c r="G137" s="34"/>
      <c r="H137" s="50"/>
      <c r="I137" s="50"/>
    </row>
    <row r="138" spans="1:9" s="36" customFormat="1" x14ac:dyDescent="0.25">
      <c r="A138" s="34"/>
      <c r="B138" s="34"/>
      <c r="C138" s="34"/>
      <c r="D138" s="35"/>
      <c r="E138" s="34"/>
      <c r="F138" s="34"/>
      <c r="G138" s="34"/>
      <c r="H138" s="50"/>
      <c r="I138" s="50"/>
    </row>
    <row r="139" spans="1:9" s="36" customFormat="1" x14ac:dyDescent="0.25">
      <c r="A139" s="34"/>
      <c r="B139" s="34"/>
      <c r="C139" s="34"/>
      <c r="D139" s="35"/>
      <c r="E139" s="34"/>
      <c r="F139" s="34"/>
      <c r="G139" s="34"/>
      <c r="H139" s="50"/>
      <c r="I139" s="50"/>
    </row>
    <row r="140" spans="1:9" s="36" customFormat="1" x14ac:dyDescent="0.25">
      <c r="A140" s="34"/>
      <c r="B140" s="34"/>
      <c r="C140" s="34"/>
      <c r="D140" s="35"/>
      <c r="E140" s="34"/>
      <c r="F140" s="34"/>
      <c r="G140" s="34"/>
      <c r="H140" s="50"/>
      <c r="I140" s="50"/>
    </row>
    <row r="141" spans="1:9" s="36" customFormat="1" x14ac:dyDescent="0.25">
      <c r="A141" s="37"/>
      <c r="C141" s="38"/>
      <c r="D141" s="39"/>
      <c r="E141" s="40"/>
      <c r="F141" s="41"/>
      <c r="G141" s="42"/>
      <c r="H141" s="50"/>
      <c r="I141" s="50"/>
    </row>
    <row r="142" spans="1:9" s="36" customFormat="1" ht="14.25" customHeight="1" x14ac:dyDescent="0.25">
      <c r="A142" s="90" t="s">
        <v>7</v>
      </c>
      <c r="B142" s="90"/>
      <c r="C142" s="90"/>
      <c r="D142" s="90"/>
      <c r="E142" s="90"/>
      <c r="F142" s="43" t="s">
        <v>8</v>
      </c>
      <c r="G142" s="44">
        <f>+G130+G121</f>
        <v>0</v>
      </c>
      <c r="H142" s="50"/>
      <c r="I142" s="44" t="e">
        <f>+I130+I121</f>
        <v>#REF!</v>
      </c>
    </row>
    <row r="143" spans="1:9" s="46" customFormat="1" ht="12" customHeight="1" x14ac:dyDescent="0.25">
      <c r="A143" s="45"/>
      <c r="B143" s="45"/>
      <c r="C143" s="45"/>
      <c r="D143" s="45"/>
      <c r="E143" s="45"/>
      <c r="F143" s="43" t="s">
        <v>9</v>
      </c>
      <c r="G143" s="44">
        <f>+G142*0.16</f>
        <v>0</v>
      </c>
      <c r="H143" s="50"/>
      <c r="I143" s="44" t="e">
        <f>+I142*0.16</f>
        <v>#REF!</v>
      </c>
    </row>
    <row r="144" spans="1:9" s="46" customFormat="1" ht="14.25" customHeight="1" x14ac:dyDescent="0.25">
      <c r="A144" s="45"/>
      <c r="B144" s="45"/>
      <c r="C144" s="45"/>
      <c r="D144" s="45"/>
      <c r="E144" s="45"/>
      <c r="F144" s="43" t="s">
        <v>10</v>
      </c>
      <c r="G144" s="44">
        <f>+G142+G143</f>
        <v>0</v>
      </c>
      <c r="H144" s="50"/>
      <c r="I144" s="44" t="e">
        <f>+I142+I143</f>
        <v>#REF!</v>
      </c>
    </row>
    <row r="145" spans="8:9" s="46" customFormat="1" x14ac:dyDescent="0.25">
      <c r="H145" s="50"/>
      <c r="I145" s="50"/>
    </row>
    <row r="146" spans="8:9" s="36" customFormat="1" x14ac:dyDescent="0.25">
      <c r="H146" s="50"/>
      <c r="I146" s="50"/>
    </row>
    <row r="147" spans="8:9" s="36" customFormat="1" x14ac:dyDescent="0.25">
      <c r="H147" s="50"/>
      <c r="I147" s="50"/>
    </row>
    <row r="148" spans="8:9" s="36" customFormat="1" x14ac:dyDescent="0.25">
      <c r="H148" s="50"/>
      <c r="I148" s="50"/>
    </row>
    <row r="149" spans="8:9" s="36" customFormat="1" x14ac:dyDescent="0.25">
      <c r="H149" s="50"/>
      <c r="I149" s="50"/>
    </row>
    <row r="150" spans="8:9" s="36" customFormat="1" x14ac:dyDescent="0.25">
      <c r="H150" s="50"/>
      <c r="I150" s="50"/>
    </row>
    <row r="151" spans="8:9" s="36" customFormat="1" x14ac:dyDescent="0.25">
      <c r="H151" s="50"/>
      <c r="I151" s="50"/>
    </row>
    <row r="152" spans="8:9" s="36" customFormat="1" x14ac:dyDescent="0.25">
      <c r="H152" s="50"/>
      <c r="I152" s="50"/>
    </row>
    <row r="153" spans="8:9" s="36" customFormat="1" x14ac:dyDescent="0.25">
      <c r="H153" s="50"/>
      <c r="I153" s="50"/>
    </row>
    <row r="154" spans="8:9" s="36" customFormat="1" x14ac:dyDescent="0.25">
      <c r="H154" s="50"/>
      <c r="I154" s="50"/>
    </row>
    <row r="155" spans="8:9" s="36" customFormat="1" x14ac:dyDescent="0.25">
      <c r="H155" s="50"/>
      <c r="I155" s="50"/>
    </row>
    <row r="156" spans="8:9" s="36" customFormat="1" x14ac:dyDescent="0.25">
      <c r="H156" s="50"/>
      <c r="I156" s="50"/>
    </row>
    <row r="157" spans="8:9" s="36" customFormat="1" x14ac:dyDescent="0.25">
      <c r="H157" s="50"/>
      <c r="I157" s="50"/>
    </row>
    <row r="158" spans="8:9" s="36" customFormat="1" x14ac:dyDescent="0.25">
      <c r="H158" s="50"/>
      <c r="I158" s="50"/>
    </row>
    <row r="159" spans="8:9" s="36" customFormat="1" x14ac:dyDescent="0.25">
      <c r="H159" s="50"/>
      <c r="I159" s="50"/>
    </row>
    <row r="160" spans="8:9" s="36" customFormat="1" x14ac:dyDescent="0.25">
      <c r="H160" s="50"/>
      <c r="I160" s="50"/>
    </row>
    <row r="161" spans="8:9" s="36" customFormat="1" x14ac:dyDescent="0.25">
      <c r="H161" s="50"/>
      <c r="I161" s="50"/>
    </row>
    <row r="162" spans="8:9" s="36" customFormat="1" x14ac:dyDescent="0.25">
      <c r="H162" s="50"/>
      <c r="I162" s="50"/>
    </row>
    <row r="163" spans="8:9" s="36" customFormat="1" x14ac:dyDescent="0.25">
      <c r="H163" s="50"/>
      <c r="I163" s="50"/>
    </row>
    <row r="164" spans="8:9" s="36" customFormat="1" x14ac:dyDescent="0.25">
      <c r="H164" s="50"/>
      <c r="I164" s="50"/>
    </row>
    <row r="165" spans="8:9" s="36" customFormat="1" x14ac:dyDescent="0.25">
      <c r="H165" s="50"/>
      <c r="I165" s="50"/>
    </row>
    <row r="166" spans="8:9" s="36" customFormat="1" x14ac:dyDescent="0.25">
      <c r="H166" s="50"/>
      <c r="I166" s="50"/>
    </row>
  </sheetData>
  <mergeCells count="12">
    <mergeCell ref="A142:E142"/>
    <mergeCell ref="C9:E9"/>
    <mergeCell ref="B7:B9"/>
    <mergeCell ref="B11:B12"/>
    <mergeCell ref="C10:F10"/>
    <mergeCell ref="A14:G14"/>
    <mergeCell ref="B4:B5"/>
    <mergeCell ref="C1:F1"/>
    <mergeCell ref="C6:E6"/>
    <mergeCell ref="C7:E7"/>
    <mergeCell ref="C8:E8"/>
    <mergeCell ref="C3:F5"/>
  </mergeCells>
  <printOptions horizontalCentered="1"/>
  <pageMargins left="0.19685039370078741" right="0.19685039370078741" top="0.19685039370078741" bottom="0.19685039370078741" header="0.27559055118110237" footer="0"/>
  <pageSetup scale="76" orientation="landscape" horizontalDpi="300" verticalDpi="300" r:id="rId1"/>
  <headerFooter>
    <oddFooter>&amp;C&amp;8Página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SIOP</vt:lpstr>
      <vt:lpstr>SIOP!Área_de_impresión</vt:lpstr>
      <vt:lpstr>SIOP!Títulos_a_imprimir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Diaz</dc:creator>
  <cp:lastModifiedBy>Tomas</cp:lastModifiedBy>
  <cp:lastPrinted>2019-06-25T21:12:29Z</cp:lastPrinted>
  <dcterms:created xsi:type="dcterms:W3CDTF">2018-12-17T16:20:56Z</dcterms:created>
  <dcterms:modified xsi:type="dcterms:W3CDTF">2019-06-26T14:53:33Z</dcterms:modified>
</cp:coreProperties>
</file>