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Documents\OBRAS\OBRAS 2019\SIOP\Direccion de presupuestos de Obra publica\Presupuestos\23.- CENTRO DE SALUD TIPO\3.- Alvaro ortega\4.- Final\"/>
    </mc:Choice>
  </mc:AlternateContent>
  <bookViews>
    <workbookView xWindow="0" yWindow="0" windowWidth="28800" windowHeight="10830"/>
  </bookViews>
  <sheets>
    <sheet name="catalogo" sheetId="3" r:id="rId1"/>
  </sheets>
  <definedNames>
    <definedName name="_xlnm._FilterDatabase" localSheetId="0" hidden="1">catalogo!$B$18:$H$273</definedName>
    <definedName name="_xlnm.Print_Area" localSheetId="0">catalogo!$A$1:$H$334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7" i="3" l="1"/>
  <c r="H268" i="3"/>
  <c r="H269" i="3"/>
  <c r="H270" i="3"/>
  <c r="H271" i="3"/>
  <c r="H272" i="3"/>
  <c r="H249" i="3"/>
  <c r="H250" i="3"/>
  <c r="H251" i="3"/>
  <c r="H252" i="3"/>
  <c r="H253" i="3"/>
  <c r="H245" i="3"/>
  <c r="H244" i="3"/>
  <c r="H243" i="3"/>
  <c r="H204" i="3"/>
  <c r="H205" i="3"/>
  <c r="H206" i="3"/>
  <c r="H207" i="3"/>
  <c r="H194" i="3"/>
  <c r="H195" i="3"/>
  <c r="H196" i="3"/>
  <c r="H197" i="3"/>
  <c r="H177" i="3"/>
  <c r="H178" i="3"/>
  <c r="H171" i="3"/>
  <c r="H172" i="3"/>
  <c r="H125" i="3"/>
  <c r="H124" i="3"/>
  <c r="H117" i="3"/>
  <c r="H65" i="3"/>
  <c r="H63" i="3"/>
  <c r="H43" i="3"/>
  <c r="H29" i="3"/>
  <c r="H273" i="3" l="1"/>
  <c r="H266" i="3"/>
  <c r="H264" i="3"/>
  <c r="H262" i="3"/>
  <c r="H261" i="3"/>
  <c r="H260" i="3"/>
  <c r="H259" i="3"/>
  <c r="H258" i="3"/>
  <c r="H257" i="3"/>
  <c r="H256" i="3"/>
  <c r="H255" i="3"/>
  <c r="H254" i="3"/>
  <c r="H248" i="3"/>
  <c r="H246" i="3"/>
  <c r="H240" i="3"/>
  <c r="H238" i="3"/>
  <c r="H237" i="3"/>
  <c r="H236" i="3"/>
  <c r="H234" i="3"/>
  <c r="H233" i="3"/>
  <c r="H231" i="3"/>
  <c r="H230" i="3"/>
  <c r="H229" i="3"/>
  <c r="H226" i="3"/>
  <c r="H225" i="3"/>
  <c r="H224" i="3"/>
  <c r="H223" i="3"/>
  <c r="H222" i="3"/>
  <c r="H221" i="3"/>
  <c r="H220" i="3"/>
  <c r="H219" i="3"/>
  <c r="H218" i="3"/>
  <c r="H217" i="3"/>
  <c r="H216" i="3"/>
  <c r="H215" i="3"/>
  <c r="H214" i="3"/>
  <c r="H213" i="3"/>
  <c r="H212" i="3"/>
  <c r="H211" i="3"/>
  <c r="H210" i="3"/>
  <c r="H209" i="3"/>
  <c r="H208" i="3"/>
  <c r="H203" i="3"/>
  <c r="H201" i="3"/>
  <c r="H199" i="3"/>
  <c r="H198" i="3"/>
  <c r="H193" i="3"/>
  <c r="H191" i="3"/>
  <c r="H190" i="3"/>
  <c r="H188" i="3"/>
  <c r="H187" i="3"/>
  <c r="H186" i="3"/>
  <c r="H185" i="3"/>
  <c r="H184" i="3"/>
  <c r="H183" i="3"/>
  <c r="H182" i="3"/>
  <c r="H181" i="3"/>
  <c r="H180" i="3"/>
  <c r="H179" i="3"/>
  <c r="H176" i="3"/>
  <c r="H174" i="3"/>
  <c r="H173" i="3"/>
  <c r="H170" i="3"/>
  <c r="H167" i="3"/>
  <c r="H165" i="3"/>
  <c r="H164" i="3"/>
  <c r="H163" i="3"/>
  <c r="H162" i="3"/>
  <c r="H161" i="3"/>
  <c r="H160" i="3"/>
  <c r="H159" i="3"/>
  <c r="H158" i="3"/>
  <c r="H157" i="3"/>
  <c r="H154" i="3"/>
  <c r="H153" i="3"/>
  <c r="H151" i="3"/>
  <c r="H150" i="3"/>
  <c r="H149" i="3"/>
  <c r="H147" i="3"/>
  <c r="H146" i="3"/>
  <c r="H145" i="3"/>
  <c r="H144" i="3"/>
  <c r="H143" i="3"/>
  <c r="H142" i="3"/>
  <c r="H141" i="3"/>
  <c r="H140" i="3"/>
  <c r="H138" i="3"/>
  <c r="H137" i="3"/>
  <c r="H133" i="3"/>
  <c r="H132" i="3"/>
  <c r="H130" i="3"/>
  <c r="H129" i="3" s="1"/>
  <c r="H128" i="3"/>
  <c r="H127" i="3"/>
  <c r="H126" i="3"/>
  <c r="H123" i="3"/>
  <c r="H122" i="3"/>
  <c r="H121" i="3"/>
  <c r="H120" i="3"/>
  <c r="H118" i="3"/>
  <c r="H116" i="3" s="1"/>
  <c r="H114" i="3"/>
  <c r="H113" i="3" s="1"/>
  <c r="H112" i="3"/>
  <c r="H111" i="3"/>
  <c r="H110" i="3"/>
  <c r="H108" i="3"/>
  <c r="H107" i="3"/>
  <c r="H105" i="3"/>
  <c r="H104" i="3"/>
  <c r="H103" i="3"/>
  <c r="H100" i="3"/>
  <c r="H99" i="3"/>
  <c r="H98" i="3"/>
  <c r="H97" i="3"/>
  <c r="H96" i="3"/>
  <c r="H95" i="3"/>
  <c r="H94" i="3"/>
  <c r="H93" i="3"/>
  <c r="H92" i="3"/>
  <c r="H91" i="3"/>
  <c r="H90" i="3"/>
  <c r="H89" i="3"/>
  <c r="H88" i="3"/>
  <c r="H87" i="3"/>
  <c r="H86" i="3"/>
  <c r="H85" i="3"/>
  <c r="H84" i="3"/>
  <c r="H83" i="3"/>
  <c r="H82" i="3"/>
  <c r="H81" i="3"/>
  <c r="H79" i="3"/>
  <c r="H78" i="3" s="1"/>
  <c r="H77" i="3"/>
  <c r="H76" i="3"/>
  <c r="H75" i="3"/>
  <c r="H73" i="3"/>
  <c r="H72" i="3" s="1"/>
  <c r="H71" i="3"/>
  <c r="H70" i="3"/>
  <c r="H69" i="3"/>
  <c r="H68" i="3"/>
  <c r="H67" i="3"/>
  <c r="H66" i="3"/>
  <c r="H64" i="3"/>
  <c r="H62" i="3"/>
  <c r="H61" i="3"/>
  <c r="H59" i="3"/>
  <c r="H58" i="3"/>
  <c r="H57" i="3"/>
  <c r="H54" i="3"/>
  <c r="H53" i="3"/>
  <c r="H52" i="3"/>
  <c r="H50" i="3"/>
  <c r="H49" i="3"/>
  <c r="H48" i="3"/>
  <c r="H47" i="3"/>
  <c r="H46" i="3"/>
  <c r="H45" i="3"/>
  <c r="H44" i="3"/>
  <c r="H42" i="3"/>
  <c r="H39" i="3"/>
  <c r="H38" i="3"/>
  <c r="H36" i="3"/>
  <c r="H35" i="3"/>
  <c r="H34" i="3"/>
  <c r="H32" i="3"/>
  <c r="H31" i="3"/>
  <c r="H30" i="3"/>
  <c r="H28" i="3"/>
  <c r="H27" i="3"/>
  <c r="H26" i="3"/>
  <c r="H25" i="3"/>
  <c r="H23" i="3"/>
  <c r="H22" i="3"/>
  <c r="H242" i="3" l="1"/>
  <c r="H200" i="3"/>
  <c r="H263" i="3"/>
  <c r="H239" i="3"/>
  <c r="H324" i="3" s="1"/>
  <c r="H265" i="3"/>
  <c r="H136" i="3"/>
  <c r="H156" i="3"/>
  <c r="H232" i="3"/>
  <c r="H166" i="3"/>
  <c r="H41" i="3"/>
  <c r="H192" i="3"/>
  <c r="H247" i="3"/>
  <c r="H169" i="3"/>
  <c r="H152" i="3"/>
  <c r="H60" i="3"/>
  <c r="H228" i="3"/>
  <c r="H74" i="3"/>
  <c r="H80" i="3"/>
  <c r="H131" i="3"/>
  <c r="H102" i="3"/>
  <c r="H119" i="3"/>
  <c r="H189" i="3"/>
  <c r="H202" i="3"/>
  <c r="H33" i="3"/>
  <c r="H56" i="3"/>
  <c r="H148" i="3"/>
  <c r="H24" i="3"/>
  <c r="H37" i="3"/>
  <c r="H106" i="3"/>
  <c r="H109" i="3"/>
  <c r="H139" i="3"/>
  <c r="H175" i="3"/>
  <c r="H235" i="3"/>
  <c r="H21" i="3"/>
  <c r="H51" i="3"/>
  <c r="C277"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18" i="3"/>
  <c r="H241" i="3" l="1"/>
  <c r="H40" i="3"/>
  <c r="H135" i="3"/>
  <c r="H227" i="3"/>
  <c r="H168" i="3"/>
  <c r="H101" i="3"/>
  <c r="H115" i="3"/>
  <c r="H155" i="3"/>
  <c r="H20" i="3"/>
  <c r="H55" i="3"/>
  <c r="H289" i="3"/>
  <c r="H298" i="3"/>
  <c r="H309" i="3"/>
  <c r="H290" i="3"/>
  <c r="H286" i="3"/>
  <c r="H321" i="3"/>
  <c r="H291" i="3"/>
  <c r="H306" i="3"/>
  <c r="H301" i="3"/>
  <c r="H308" i="3"/>
  <c r="H295" i="3"/>
  <c r="H297" i="3"/>
  <c r="H303" i="3"/>
  <c r="H281" i="3"/>
  <c r="H296" i="3"/>
  <c r="H318" i="3"/>
  <c r="H283" i="3"/>
  <c r="H302" i="3"/>
  <c r="H317" i="3"/>
  <c r="H327" i="3"/>
  <c r="H292" i="3"/>
  <c r="H300" i="3"/>
  <c r="H328" i="3"/>
  <c r="H293" i="3"/>
  <c r="H316" i="3"/>
  <c r="H329" i="3"/>
  <c r="H282" i="3"/>
  <c r="H326" i="3"/>
  <c r="H314" i="3"/>
  <c r="H134" i="3" l="1"/>
  <c r="H19" i="3"/>
  <c r="H322" i="3"/>
  <c r="H319" i="3"/>
  <c r="H288" i="3"/>
  <c r="H280" i="3"/>
  <c r="H320" i="3"/>
  <c r="H311" i="3"/>
  <c r="H315" i="3"/>
  <c r="H323" i="3"/>
  <c r="H285" i="3"/>
  <c r="H312" i="3"/>
  <c r="H307" i="3"/>
  <c r="H313" i="3"/>
  <c r="H279" i="3"/>
  <c r="H299" i="3"/>
  <c r="H305" i="3"/>
  <c r="H287" i="3" l="1"/>
  <c r="H278" i="3"/>
  <c r="H284" i="3"/>
  <c r="H294" i="3"/>
  <c r="H325" i="3"/>
  <c r="H310" i="3"/>
  <c r="H304" i="3"/>
  <c r="H332" i="3" l="1"/>
  <c r="H333" i="3" s="1"/>
  <c r="H334" i="3" s="1"/>
</calcChain>
</file>

<file path=xl/sharedStrings.xml><?xml version="1.0" encoding="utf-8"?>
<sst xmlns="http://schemas.openxmlformats.org/spreadsheetml/2006/main" count="792" uniqueCount="427">
  <si>
    <t>DESCRIPCIÓN GENERAL DE LOS TRABAJOS:</t>
  </si>
  <si>
    <t>FECHA DE INICIO:</t>
  </si>
  <si>
    <t>FECHA DE TERMINACIÓN:</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</si>
  <si>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</si>
  <si>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</si>
  <si>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</si>
  <si>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</si>
  <si>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</si>
  <si>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</si>
  <si>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</si>
  <si>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</si>
  <si>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</si>
  <si>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</si>
  <si>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</si>
  <si>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IMPORTE CON LETRA (IVA INCLUIDO)</t>
  </si>
  <si>
    <t>SUBTOTAL M. N.</t>
  </si>
  <si>
    <t>IVA M. N.</t>
  </si>
  <si>
    <t>TOTAL M. N.</t>
  </si>
  <si>
    <t>GOBIERNO DEL ESTADO DE JALISCO</t>
  </si>
  <si>
    <t>SECRETARÍA DE INFRAESTRUCTURA Y OBRA PÚBLICA</t>
  </si>
  <si>
    <t>DIRECCIÓN GENERAL DE INGENIERÍA DE COSTOS, PRESUPUESTOS Y EVALUACIÓN</t>
  </si>
  <si>
    <t>FECHA:</t>
  </si>
  <si>
    <t>NÚMERO DE PROCEDIMIENTO:</t>
  </si>
  <si>
    <t>SIOP-002</t>
  </si>
  <si>
    <t>SIOP-003</t>
  </si>
  <si>
    <t>SIOP-004</t>
  </si>
  <si>
    <t>SIOP-005</t>
  </si>
  <si>
    <t>SIOP-006</t>
  </si>
  <si>
    <t>SIOP-007</t>
  </si>
  <si>
    <t>SIOP-008</t>
  </si>
  <si>
    <t>SIOP-009</t>
  </si>
  <si>
    <t>SIOP-011</t>
  </si>
  <si>
    <t>A</t>
  </si>
  <si>
    <t>B</t>
  </si>
  <si>
    <t>SIOP-012</t>
  </si>
  <si>
    <t>M</t>
  </si>
  <si>
    <t>SIOP-013</t>
  </si>
  <si>
    <t>RESUMEN DE PARTIDAS</t>
  </si>
  <si>
    <t>CATALGO DE CONCEPTOS</t>
  </si>
  <si>
    <t>SIOP-001</t>
  </si>
  <si>
    <t>M2</t>
  </si>
  <si>
    <t>M3</t>
  </si>
  <si>
    <t>SIOP-010</t>
  </si>
  <si>
    <t>SIOP-014</t>
  </si>
  <si>
    <t>SIOP-015</t>
  </si>
  <si>
    <t>SIOP-017</t>
  </si>
  <si>
    <t>SIOP-018</t>
  </si>
  <si>
    <t>SIOP-019</t>
  </si>
  <si>
    <t>PZA</t>
  </si>
  <si>
    <t>SIOP-020</t>
  </si>
  <si>
    <t>SIOP-021</t>
  </si>
  <si>
    <t>SIOP-022</t>
  </si>
  <si>
    <t>SIOP-023</t>
  </si>
  <si>
    <t>SIOP-024</t>
  </si>
  <si>
    <t>SIOP-025</t>
  </si>
  <si>
    <t>SIOP-026</t>
  </si>
  <si>
    <t>SIOP-027</t>
  </si>
  <si>
    <t>SIOP-028</t>
  </si>
  <si>
    <t>SIOP-029</t>
  </si>
  <si>
    <t>SIOP-030</t>
  </si>
  <si>
    <t>SIOP-031</t>
  </si>
  <si>
    <t>SIOP-032</t>
  </si>
  <si>
    <t>SIOP-033</t>
  </si>
  <si>
    <t>SIOP-034</t>
  </si>
  <si>
    <t>SIOP-037</t>
  </si>
  <si>
    <t>SIOP-038</t>
  </si>
  <si>
    <t>SIOP-039</t>
  </si>
  <si>
    <t>SIOP-040</t>
  </si>
  <si>
    <t>SIOP-041</t>
  </si>
  <si>
    <t>SIOP-042</t>
  </si>
  <si>
    <t>SIOP-043</t>
  </si>
  <si>
    <t>SIOP-044</t>
  </si>
  <si>
    <t>SIOP-045</t>
  </si>
  <si>
    <t>SIOP-049</t>
  </si>
  <si>
    <t>SIOP-050</t>
  </si>
  <si>
    <t>SIOP-051</t>
  </si>
  <si>
    <t>SIOP-052</t>
  </si>
  <si>
    <t>SIOP-053</t>
  </si>
  <si>
    <t>SIOP-054</t>
  </si>
  <si>
    <t>SIOP-055</t>
  </si>
  <si>
    <t>SIOP-056</t>
  </si>
  <si>
    <t>SIOP-057</t>
  </si>
  <si>
    <t>SIOP-058</t>
  </si>
  <si>
    <t>SIOP-059</t>
  </si>
  <si>
    <t>SIOP-060</t>
  </si>
  <si>
    <t>SIOP-061</t>
  </si>
  <si>
    <t>SIOP-062</t>
  </si>
  <si>
    <t>SIOP-063</t>
  </si>
  <si>
    <t>SIOP-064</t>
  </si>
  <si>
    <t>SIOP-065</t>
  </si>
  <si>
    <t>SIOP-066</t>
  </si>
  <si>
    <t>SIOP-067</t>
  </si>
  <si>
    <t>SIOP-091</t>
  </si>
  <si>
    <t>SIOP-093</t>
  </si>
  <si>
    <t>SIOP-094</t>
  </si>
  <si>
    <t>SIOP-095</t>
  </si>
  <si>
    <t>SIOP-096</t>
  </si>
  <si>
    <t>SIOP-098</t>
  </si>
  <si>
    <t>SIOP-101</t>
  </si>
  <si>
    <t>SIOP-102</t>
  </si>
  <si>
    <t>SIOP-103</t>
  </si>
  <si>
    <t>SIOP-104</t>
  </si>
  <si>
    <t>SIOP-159</t>
  </si>
  <si>
    <t>SIOP-166</t>
  </si>
  <si>
    <t>SIOP-167</t>
  </si>
  <si>
    <t>SIOP-168</t>
  </si>
  <si>
    <t>SIOP-169</t>
  </si>
  <si>
    <t>SIOP-171</t>
  </si>
  <si>
    <t>SIOP-016</t>
  </si>
  <si>
    <t>SIOP-035</t>
  </si>
  <si>
    <t>SIOP-036</t>
  </si>
  <si>
    <t>SIOP-046</t>
  </si>
  <si>
    <t>SIOP-047</t>
  </si>
  <si>
    <t>SIOP-048</t>
  </si>
  <si>
    <t>SIOP-068</t>
  </si>
  <si>
    <t>SIOP-069</t>
  </si>
  <si>
    <t>SIOP-070</t>
  </si>
  <si>
    <t>SIOP-071</t>
  </si>
  <si>
    <t>SIOP-072</t>
  </si>
  <si>
    <t>SIOP-073</t>
  </si>
  <si>
    <t>SIOP-074</t>
  </si>
  <si>
    <t>SIOP-075</t>
  </si>
  <si>
    <t>SIOP-076</t>
  </si>
  <si>
    <t>SIOP-077</t>
  </si>
  <si>
    <t>SIOP-078</t>
  </si>
  <si>
    <t>SIOP-079</t>
  </si>
  <si>
    <t>SIOP-080</t>
  </si>
  <si>
    <t>SIOP-081</t>
  </si>
  <si>
    <t>SIOP-082</t>
  </si>
  <si>
    <t>SIOP-083</t>
  </si>
  <si>
    <t>SIOP-084</t>
  </si>
  <si>
    <t>SIOP-085</t>
  </si>
  <si>
    <t>SIOP-086</t>
  </si>
  <si>
    <t>SIOP-087</t>
  </si>
  <si>
    <t>SIOP-088</t>
  </si>
  <si>
    <t>SIOP-089</t>
  </si>
  <si>
    <t>SIOP-090</t>
  </si>
  <si>
    <t>SIOP-092</t>
  </si>
  <si>
    <t>SIOP-097</t>
  </si>
  <si>
    <t>SIOP-099</t>
  </si>
  <si>
    <t>SIOP-100</t>
  </si>
  <si>
    <t>SIOP-105</t>
  </si>
  <si>
    <t>SIOP-106</t>
  </si>
  <si>
    <t>SIOP-107</t>
  </si>
  <si>
    <t>SIOP-108</t>
  </si>
  <si>
    <t>SIOP-109</t>
  </si>
  <si>
    <t>SIOP-110</t>
  </si>
  <si>
    <t>SIOP-111</t>
  </si>
  <si>
    <t>SIOP-112</t>
  </si>
  <si>
    <t>SIOP-113</t>
  </si>
  <si>
    <t>SIOP-114</t>
  </si>
  <si>
    <t>SIOP-115</t>
  </si>
  <si>
    <t>SIOP-116</t>
  </si>
  <si>
    <t>SIOP-117</t>
  </si>
  <si>
    <t>SIOP-118</t>
  </si>
  <si>
    <t>SIOP-119</t>
  </si>
  <si>
    <t>SIOP-120</t>
  </si>
  <si>
    <t>SIOP-121</t>
  </si>
  <si>
    <t>SIOP-122</t>
  </si>
  <si>
    <t>SIOP-123</t>
  </si>
  <si>
    <t>SIOP-124</t>
  </si>
  <si>
    <t>SIOP-125</t>
  </si>
  <si>
    <t>SIOP-126</t>
  </si>
  <si>
    <t>SIOP-127</t>
  </si>
  <si>
    <t>SIOP-128</t>
  </si>
  <si>
    <t>SIOP-129</t>
  </si>
  <si>
    <t>SIOP-130</t>
  </si>
  <si>
    <t>SIOP-131</t>
  </si>
  <si>
    <t>SIOP-132</t>
  </si>
  <si>
    <t>SIOP-133</t>
  </si>
  <si>
    <t>SIOP-134</t>
  </si>
  <si>
    <t>SIOP-135</t>
  </si>
  <si>
    <t>SIOP-136</t>
  </si>
  <si>
    <t>SIOP-137</t>
  </si>
  <si>
    <t>SIOP-138</t>
  </si>
  <si>
    <t>SIOP-139</t>
  </si>
  <si>
    <t>SIOP-140</t>
  </si>
  <si>
    <t>SIOP-141</t>
  </si>
  <si>
    <t>SIOP-142</t>
  </si>
  <si>
    <t>SIOP-143</t>
  </si>
  <si>
    <t>SIOP-144</t>
  </si>
  <si>
    <t>SIOP-145</t>
  </si>
  <si>
    <t>SIOP-146</t>
  </si>
  <si>
    <t>SIOP-147</t>
  </si>
  <si>
    <t>SIOP-148</t>
  </si>
  <si>
    <t>SIOP-149</t>
  </si>
  <si>
    <t>SIOP-150</t>
  </si>
  <si>
    <t>SIOP-151</t>
  </si>
  <si>
    <t>SIOP-152</t>
  </si>
  <si>
    <t>SIOP-153</t>
  </si>
  <si>
    <t>SIOP-154</t>
  </si>
  <si>
    <t>SIOP-155</t>
  </si>
  <si>
    <t>SIOP-156</t>
  </si>
  <si>
    <t>SIOP-157</t>
  </si>
  <si>
    <t>SIOP-158</t>
  </si>
  <si>
    <t>SIOP-160</t>
  </si>
  <si>
    <t>SIOP-161</t>
  </si>
  <si>
    <t>SIOP-162</t>
  </si>
  <si>
    <t>SIOP-163</t>
  </si>
  <si>
    <t>SIOP-164</t>
  </si>
  <si>
    <t>SIOP-165</t>
  </si>
  <si>
    <t>SIOP-170</t>
  </si>
  <si>
    <t>SIOP-172</t>
  </si>
  <si>
    <t>SIOP-173</t>
  </si>
  <si>
    <t>A1</t>
  </si>
  <si>
    <t>A2</t>
  </si>
  <si>
    <t>A3</t>
  </si>
  <si>
    <t>A4</t>
  </si>
  <si>
    <t>A5</t>
  </si>
  <si>
    <t>B1</t>
  </si>
  <si>
    <t>B2</t>
  </si>
  <si>
    <t>B3</t>
  </si>
  <si>
    <t>B4</t>
  </si>
  <si>
    <t>B5</t>
  </si>
  <si>
    <t>B6</t>
  </si>
  <si>
    <t>ALBAÑILERIA</t>
  </si>
  <si>
    <t>LIMPIEZA</t>
  </si>
  <si>
    <t>B1.1</t>
  </si>
  <si>
    <t>B1.2</t>
  </si>
  <si>
    <t>B4.1</t>
  </si>
  <si>
    <t>B5.1</t>
  </si>
  <si>
    <t>PUERTAS Y VENTANAS</t>
  </si>
  <si>
    <t>PINTURA</t>
  </si>
  <si>
    <t>PISOS</t>
  </si>
  <si>
    <t>INSTALACION HIDRO-SANITARIA</t>
  </si>
  <si>
    <t>A6</t>
  </si>
  <si>
    <t>BAÑOS</t>
  </si>
  <si>
    <t>INSTALACION ELECTRICA</t>
  </si>
  <si>
    <t>A7</t>
  </si>
  <si>
    <t>DESMONTAJE SIN RECUPERACION DE PUERTAS Y VENTANAS, DE HERRERIA, ALUMINIO Y MADERA INCLUYE: ACARREO FUERA DE LA OBRA, MANO DE OBRA Y HERRAMIENTA.</t>
  </si>
  <si>
    <t>BOQUILLAS Y BOLEOS EN PUERTAS Y VENTANAS, CON MORTERO CEMENTO-CAL-ARENA 1:2:6, INCLUYE: ANDAMIOS Y ACARREO DE MATERIALES AL SITIO DE SU UTILIZACION.</t>
  </si>
  <si>
    <t>SUMINISTRO Y APLICACION DE PINTURA DE ESMALTE ALQUIDALICO ANTICORROSIVO, ACABADO BRILLANTE, PARA INTERIORES Y EXTERIORES QUE NO DESPRENDA VAPORES TÓXICOS NI OLORES DESAGRADABLES, CON LAS SIGUIENTES CARACTERÍSTICAS ( SÓLIDOS POR PESO 49-60%, SÓLIDOS POR VOLUMEN 40-46%, VISCOSIDAD DE 110-160 UK A 25°C, DENSIDAD 0.9-1.2 TON/M3., BRILLO A 60°C, 90%, TIEMPO DE SECADO AL TACTO, &lt; O = 6 HRS., TIEMPO DE SECADO DURO &lt; O = 24 HRS., ADHERENCIA 100%, RENDIMIENTO EN SUP. LISA 8-10 M2/LT., DILUCIÓN MÁXIMA (AGUARRÁS, THINER), 15 %,  EN VENTANERIA, MEDIDA POR UN SOLO LADO, TRABAJO TERMINADO, A DOS MANOS, INCLUYE: MATERIALES MENORES Y DE CONSUMO, ANDAMIOS, PREPARACION DE LA SUPERFICIE, HERRAMIENTAS, LIMPIEZA, MANO DE OBRA Y  EQUIPO DE SEGURIDAD. A CUALQUIER NIVEL. (LA PINTURA ES POR AMBOS LADOS DE LA VENTANERIA, PERO PARA SU PAGO ES MEDIDA SOLO POR 1 SOLO LADO).</t>
  </si>
  <si>
    <t>SUMINISTRO Y COLOCACION DE CRISTAL FLOTADO DE 6 MM. DE ESPESOR,  ASENTADO VINIL, INCLUYE: CORTES, DESPERDICIOS Y ACARREO DE MATERIALES AL SITIO DE SU UTILIZACION A CUALQUIER NIVEL.</t>
  </si>
  <si>
    <t>A8</t>
  </si>
  <si>
    <t>MUEBLES DE BAÑO, ACCESORIOS Y EQUIPO</t>
  </si>
  <si>
    <t>AZOTEA</t>
  </si>
  <si>
    <t>PINTURA VINILICA VINIMEX DE COMEX O VINI-HOGAR SHERWIN WILLIAMS O EQUIVALENTE,  EN MUROS A DOS MANOS, INCLUYE: MATERIALES MENORES Y DE CONSUMO, ANDAMIOS, PREPARACION DE LA SUPERFICIE, SELLADO DE LA SUPERFICIE, HERRAMIENTAS, LIMPIEZA, MANO DE OBRA Y  EQUIPO DE SEGURIDAD.</t>
  </si>
  <si>
    <t>SUMINISTRO Y COLOCACION DE RECUBRIMIENTO DE MURO A BASE DE LOSETA MODELO  SPA WHITE GLOSSY DE INTERCERAMIC 30X60 O SIMILAR, ASENTADO CON PEGA PISO Y JUNTEADO CON JUNTEADOR DE COLOR SIN ARENA, CON JUNTAS DE 3.00 MM. DE ANCHO MINIMO, INCLUYE: CORTE, REMATES, ESCUADRE, DESPERDICIOS, DESPATINADO, HERRAMIENTAS, MATERIALES,  MANO DE OBRA, LIMPIEZA  Y ACARREO DE MATERIALES AL SITIO DE SU UTILIZACION, A CUALQUIER NIVEL</t>
  </si>
  <si>
    <t>DEMOLICION DE PISO DE LOSETA Y AZULEJO DE CERAMICA,  BARRO Y/O EQUIVALENTE EN PISO Y/O MURO, INCLUYE: LIMPIEZA, MANO DE OBRA, HERRAMIENTA, ACARREO DEL MATERIAL PRODUCTO DE LA DEMOLICIÓN HASTA EL CENTRO DE ACOPIO, PARA SU POSTERIOR RETIRO.</t>
  </si>
  <si>
    <t>CORTE CON DISCO EN PISO DE MOSAICO Y/O CONCRETO DE 5 CM DE PROFUNDIDAD, INCLUYE: HERRAMIENTA, EQUIPO, MATERIALES DE CONSUMO, LIMPIEZA Y  MANO DE OBRA.</t>
  </si>
  <si>
    <t>DEMOLICIÓN DE CONCRETO SIMPLE EN BANQUETAS, GUARNICIONES, FIRMES, POR MEDIOS MANUALES, INCLUYE: RETIRO DEL MATERIAL A BANCO DE OBRA INDICADO POR SUPERVISIÓN, ABUNDAMIENTO, MANO DE OBRA, EQUIPO Y HERRAMIENTA.</t>
  </si>
  <si>
    <t>CARGA MANUAL Y ACARREO EN CAMIÓN 1 ER. KILOMETRO, DE MATERIAL PRODUCTO DE EXCAVACIÓN Y/O DEMOLICIÓN, INCLUYE: MANO DE OBRA, EQUIPO Y HERRAMIENTA, (NORMA S. C. T. N-CTR-CAR-1-01-013-00).</t>
  </si>
  <si>
    <t>ACARREO EN CAMION A KILÓMETROS SUBSECUENTES DE MATERIAL PRODUCTO DE EXCAVACIÓN Y/O DEMOLICIÓN,  INCLUYE: MANO DE OBRA, EQUIPO Y HERRAMIENTA. (NORMA S. C. T. N-CTR-CAR-1-01-013-00)</t>
  </si>
  <si>
    <t>M3-KM</t>
  </si>
  <si>
    <t>DESINSTALACION DE MUEBLE DE BAÑO YA SEA INODORO, LAVABO, MINGITORIO,  ETC. SIN RECUPERACION  INCLUYE:  DESCONEXION, HERRAMIENTAS, MANO DE OBRA, LIMPIEZA Y ACARREO DEL MUEBLE FUERA DE LA OBRA.</t>
  </si>
  <si>
    <t>DESMONTAJE SIN RECUPERACION DE LUMINARIAS DE SOBREPONER O DE EMPOTRAR A UNA ALTURA DE 0-3 M INCLUYE: ACARREO FUERA DE LA OBRA, MANO DE OBRA, EQUIPO Y HERRAMIENTA.</t>
  </si>
  <si>
    <t>DESINSTALACION Y RETIRO  DE SALIDAS ELECTRICAS PARA LUMINARIAS, APAGADORES, CONTACTOS Y SECADORES DE MANO, A CUALQUIER NIVEL INCLUYE: RETIRO DE APAGADORES, CONTACTOS Y CONDUCTORES, HERRAMIENTA, MANO DE OBRA Y TODO LO NECESARIO PARA SU CORRECTA EJECUCION</t>
  </si>
  <si>
    <t>SAL</t>
  </si>
  <si>
    <t>CABLEADO DE SALIDA ELECTRICA PARA LUMINARIAS, APAGADORES, CONTACTOS Y SECADORES DE MANO, HASTA 4 M. DE LONGITUD EN DUCTERIA EXISTENTE, CABLE VINANEL THW-LS 600 V. A 75° C, 90° C, MARCA CONDUCTORES MONTERREY O EQUIVALENTE,  INCLUYE:  2 CABLES DE COBRE THW CAL. 12 AWG.  Y 1 CABLE DE COBRE THW CAL. 14 AWG, ENCINTADO, CONEXION A TIERRA, MATERIALES MENORES,  HERRAMIENTA, MANO DE OBRA ESPECIALIZADA , CONEXIONES, LIMPIEZA DEL AREA DE TRABAJO, PRUEBAS, DESPERDICIOS Y ACARREO DEL MATERIAL AL SITIO DE SU COLOCACION, A CUALQUIER NIVEL, SUSTITUCION DE CABLES.</t>
  </si>
  <si>
    <t>SALIDA ELECTRICA PARA LUMINARIAS, APAGADORES, CONTACTOS Y SECADORES DE MANO, OCULTA, CON TUBERIA Y CONEXIONES CONDUIT PVC TIPO PESADO DE 3/4" 19 MM. DE DIAMETRO HASTA 4 M. DE LONGITUD, CABLE VINANEL THW-LS 600 V. A 75° C, 90° C, MARCA CONDUCTORES MONTERREY O EQUIVALENTE, CABLE VINANEL 21 THW-LS 600 V. A 75° C, 90° C, MARCA CONDUMEX O EQUIVALENTE, 2 CABLES DE COBRE THW CAL. 12 AWG.  Y 1 CABLE DE COBRE THW CAL. 14 AWG, CAJAS CUADRADAS, INCLUYE: TRAZO, RANURAS Y RESANES CON MORTERO CEMENTO- ARENA 1:3, MATERIALES MENORES Y DE CONSUMO, ELEMENTOS DE FIJACION, PRUEBAS, DESPERDICIOS, HERRAMIENTAS, MANO DE OBRA ESPECIALIZADA Y ACARREO DEL MATERIAL AL SITIO DE SU COLOCACION, EN CUALQUIER NIVEL, (SALIDA NUEVA).</t>
  </si>
  <si>
    <t>SUMINISTRO Y COLOCACION ADICIONAL EN SALIDA ELECTRICA DE CABLE DE COBRE THW CAL. 12 AWG. INC. MATERIALES MENORES,PRUEBAS Y ACARREOS AL SITIO DE SU COLOCACION.</t>
  </si>
  <si>
    <t>SUMINISTRO Y COLOCACION ADICIONAL EN SALIDA ELECTRICA DE CABLE DE COBRE THW CAL. 14 AWG. INC. MATERIALES MENORES,PRUEBAS Y ACARREOS AL SITIO DE SU COLOCACION.</t>
  </si>
  <si>
    <t>SUMINISTRO E INSTALACION DE INODORO CON TANQUE BAJO, MODELO CONVENIENT CADET DE LABIOS ALARGADOS DE COLOR, MARCA AMERICAN STANDARD O SIMILAR. INCLUYE: ASIENTO DE PLASTICO, LLAVE ANGULAR FIG. 401, TANQUE, ACCESORIOS DE BRONCE PARA EL TANQUE BAJO, MATERIALES MENORES, LIMPIEZA, CUELLO DE CERA CON GUIA, PRUEBAS, HERRAMIENTAS, MANO DE OBRA Y ACARREO DE MATERIALES AL SITIO DE SU COLOCACION.</t>
  </si>
  <si>
    <t>SUMINISTRO Y COLOCACION DE DISPENSADOR DE PAPEL HIGIENICO MCA. JOFEL MOD. AZUR MAXI PH52001 O SIMILAR, INCLUYE: MATERIAL, MANO DE OBRA, EQUIPO Y HERRAMIENTA.</t>
  </si>
  <si>
    <t>SUMINISTRO Y COLOCACION DE DISPENSADOR DE JABON MCA. JOFEL MOD. AC54000 O SIMILAR INCLUYE: MATERIAL, MANO DE OBRA, EQUIPO Y HERRAMIENTA.</t>
  </si>
  <si>
    <t>SUMINISTRO Y COLOCACION DE DISPENSADOR DE TOALLA INTERDOBLADA MCA. JOFEL MOD. PT5100 O SIMILAR INCLUYE: MATERIAL, MANO DE OBRA, EQUIPO Y HERRAMIENTA.</t>
  </si>
  <si>
    <t>SUMINISTRO Y COLOCACION DE BARRA RECTA PARA PERSONAS CON CAPACIDADES DIFERENTES ACERO SATINADO MCA. HELVEX MOD. B-700-S O SIMILAR INCLUYE: MATERIAL, MANO DE OBRA, EQUIPO Y HERRAMIENTA.</t>
  </si>
  <si>
    <t xml:space="preserve"> SUMINISTRO Y COLOCACIÓN DE MEZCLADORA DE LAVABO 4” DE ACERO INOXIDABLE CODIGO 73INOX, LINEA URREA O EQUIVALENTE INCLUYE:  MANO DE OBRA CALIFICADA, MATERIALES MENORES, HERRAMIENTA,  PRUEBAS, LIMPIEZA Y ACARREO DEL MATERIALES AL SITIO DE SU COLOCACIÓN.</t>
  </si>
  <si>
    <t>SUMINISTRO Y COLOCACION DE MANGUERA COFLEX DE 1/2" PARA W.C. DE 35 CM DE LONGITUD. INCLUYE: FLETES, MANIOBRAS, ACARREO, COLOCACIÓN A CUALQUIER NIVEL, FIJACIÓN, PRUEBAS, MATERIALES MENORES Y HERRAMIENTA NECESARIA.</t>
  </si>
  <si>
    <t>SUMINISTRO Y COLOCACION DE MANGUERA COFLEX DE 1/2" PARA LAVABO DE 40 CM DE LONGITUD. INCLUYE: FLETES, MANIOBRAS, ACARREO, COLOCACIÓN A CUALQUIER NIVEL, FIJACIÓN, PRUEBAS, MATERIALES MENORES Y HERRAMIENTA NECESARIA.</t>
  </si>
  <si>
    <t>SUMINISTRO Y COLOCACION DE CANASTA Y CONTRACANASTA PARA TARJA EN ACERO INOXIDABLE. INCLUYE: MANO DE OBRA Y LO NECESARIO PARA SU CORRECTA EJECUCION.</t>
  </si>
  <si>
    <t>DESPRENDIMIENTO DE IMPERMEABILIZANTE CON DOS CAPAS DE REFUERZO CON ESPESOR PROMEDIO DE 3-5 MM., INCLUYE: ANDAMIOS, MANO DE OBRA, EQUIPO Y HERRAMIENTA, ACARREO DEL MATERIAL PRODUCTO DE LA DEMOLICIÓN HASTA EL CENTRO DE ACOPIO, PARA SU POSTERIOR RETIRO.</t>
  </si>
  <si>
    <t>LIMPIEZA AL FINAL DE LA OBRA EN FORMA MANUAL INCLUYE: TODO LO NECESARIO PARA SU CORRECTA EJECUCION.</t>
  </si>
  <si>
    <t>DESMANTELAMIENTO</t>
  </si>
  <si>
    <t>PUERTA Y VENTANA</t>
  </si>
  <si>
    <t>DEMOLICION</t>
  </si>
  <si>
    <t>B5.2</t>
  </si>
  <si>
    <t>B7</t>
  </si>
  <si>
    <t>B8.1</t>
  </si>
  <si>
    <t>B8</t>
  </si>
  <si>
    <t>B8.2</t>
  </si>
  <si>
    <t>IMPERMEABILIZANTE</t>
  </si>
  <si>
    <t>A1.1</t>
  </si>
  <si>
    <t>A1.2</t>
  </si>
  <si>
    <t>DESMANTELAMIENTO Y DEMOLICIONES</t>
  </si>
  <si>
    <t>A4.1</t>
  </si>
  <si>
    <t>A4.2</t>
  </si>
  <si>
    <t>LINEA PRINCIPAL</t>
  </si>
  <si>
    <t>A5.1</t>
  </si>
  <si>
    <t>A5.2</t>
  </si>
  <si>
    <t>A5.3</t>
  </si>
  <si>
    <t>A5.4</t>
  </si>
  <si>
    <t>A5.5</t>
  </si>
  <si>
    <t>A5.6</t>
  </si>
  <si>
    <t>A6.1</t>
  </si>
  <si>
    <t>A6.2</t>
  </si>
  <si>
    <t>A6.3</t>
  </si>
  <si>
    <t>OBRA EXTERIOR</t>
  </si>
  <si>
    <t>A8.1</t>
  </si>
  <si>
    <t>DEMOLICIONES Y DESMANTELAMIENTOS</t>
  </si>
  <si>
    <t>A8.2</t>
  </si>
  <si>
    <t>ALBAÑIERIAS</t>
  </si>
  <si>
    <t>A8.3</t>
  </si>
  <si>
    <t>A8.4</t>
  </si>
  <si>
    <t>CERCA PERIMETRAL</t>
  </si>
  <si>
    <t>INSTALACIONES HIDRAULICAS Y ELECTRICAS</t>
  </si>
  <si>
    <t>B4.2</t>
  </si>
  <si>
    <t>B5.3</t>
  </si>
  <si>
    <t>B5.4</t>
  </si>
  <si>
    <t>B5.5</t>
  </si>
  <si>
    <t>B5.6</t>
  </si>
  <si>
    <t>B6.1</t>
  </si>
  <si>
    <t>B6.2</t>
  </si>
  <si>
    <t>B6.3</t>
  </si>
  <si>
    <t>B8.3</t>
  </si>
  <si>
    <t>B8.4</t>
  </si>
  <si>
    <t>DEMOLICION DE APLANADOS DE 2 A 3 CMS. DE ESPESOR EN MUROS Y BOVEDAS  A CUALQUIER NIVEL, INCLUYE: (PROTECCIONES DE PISOS, VIDRIOS, PUERTAS, VENTANAS, LAMPARAS Y DEMAS INSTALACIONES QUE PUDIERAN RESULTAR DAÑADAS EN EL PROCESO DE LA DEMOLICION.) HERRAMIENTAS, EQUIPO DE SEGURIDAD,  ANDAMIOS, MANO DE OBRA, ACARREO DEL PRODUCTO DE LA DEMOLICION  DENTRO Y FUERA DE LA OBRA Y  LIMPIEZA DEL AREA DE TRABAJO.</t>
  </si>
  <si>
    <t>AMPLIACION DE VANO PARA PUERTA Y VENTANA HASTA 0.50 CM DE ANCHO, INCLUYE: DEMOLICION DE MURO EXISTENTE Y ELEMENTOS ESTRUCTURALES, REPOSICION DEL MISMO MURO , CASTILLO, APLANADO, EMBOQUILLADOS, BOLEOS, RESANES, ACABADO AL TERMINADO AL EXISTENTE</t>
  </si>
  <si>
    <t>SUMINISTRO Y COLOCACION DE PUERTA DE TAMBOR CON TRIPLAY DE CAOBILLA DE 6 MM. POR AMBAS CARAS, DE  0.95 M. A 1.10  X 2.10 M. FORMADA A BASE DE BASTIDOR Y MARCO DE  MADERA DE PINO DE PRIMERA DE  2"  X  1 1/2"Y  PEINAZOS DE 1 1/2" X 1 1/2"  A CADA 30 CM. EN AMBOS SENTIDOS, ACABADO ENTINTADO Y LACA BRILLANTE TRANSPARENTE,  INCLUYE: MARCO Y TOPES DE MADERA,  JAMBAS,  RESANADOR PARA MADERA, BISAGRA DE LIBRO DE 3", DESPERDICIOS, MATERIALES MENORES Y DE CONSUMO, HERRAMIENTAS,  ACARREO DE MATERIALES AL SITIO DE SU COLOCACION,  LIMPIEZA DEL AREA DE TRABAJO Y MANO DE OBRA ESPECIALIZADA.</t>
  </si>
  <si>
    <t>SUMINISTRO Y COLOCACION DE CERRADURA USO RUDO, MCA. TESA, MOD. EIFEL AS,  PARA PUERTA ABATIBLE, DOBLE MANIJA,  FABRICADA EN ALEACION DE ALUMINIO Y ZINC, CON CILINDRO DE BRONCE CLASE T60, ACABADO EN CROMO MATE, INCLUYE: HERRAMIENTA, LLAVES, MATERIALES MENORES Y DE CONSUMO, ELEMENTOS DE FIJACION, TALADROS, MANO DE OBRA Y ACARREO DE MATERIAL AL SITIO DE SU UTILIZACION. EN CUALQUIER NIVEL.</t>
  </si>
  <si>
    <t>SUMINISTRO, HABILITADO Y COLOCACION DE CANCELERIA FABRICADA  EN ALUMINIO ANODIZADO EN COLOR BLANCO CON PERFILES COMERCIALES DE 2 X 1.25",  MCA. CUPRUM,  LINEA PANORAMA O EQUIVALENTE INCLUYE: TRAZO, CORTES, AJUSTES, MATERIALES, CORREDERAS, JALADERAS, OPERADORES, REPISON, SELLADO PERIMETRAL, SILICON, VINIL, HERRAJES, ELEMENTOS DE FIJACION, MATERIALES MENORES Y DE CONSUMO, DESPERDICIOS, HERRAMIENTAS, MANO DE OBRA ESPECIALIZADA, LIMPIEZA, FLETES, EQUIPO Y COLOCACION A CUALQUIER NIVEL.</t>
  </si>
  <si>
    <t>SUMINISTRO, FABRICACION Y COLOCACION DE HERRERIA TUBULAR Y/O ESTRUCTURAL, INCLUYE: SOLDADURA, ELEMENTOS DE FIJACION, MATERIALES MENORES, DESCALIBRES, DESPERDICIOS, BISAGRAS, FONDO ANTICORROSIVO, FLETES, HERRAMIENTAS, EQUIPO, MANO DE OBRA  Y ACARREO DE MATERIALES AL SITIO DE SU UTLIZACION.</t>
  </si>
  <si>
    <t>KG</t>
  </si>
  <si>
    <t>SUMINISTRO Y ELABORACION DE ROTULO DE OBRA DISTINTIVOS, DE GOBIERNO DE JALISCO, SALUD, SERVICIOS DE SALUD JALISCO, A BASE DE PINTURA VINILICA, Y DE CARACTERISTICAS Y DIMENSIONES ASI COMO TIPOGRAFIA DE ACUERDO CON DISEÑO PROPORCIONADO POR LA SIOP, INCLUYE: MATERIALES, MANO DE OBRA CALIFICADA, HERRAMIENTA, EQUIPO, ANDAMIOS Y TODO LO NECESARIO PARA SU CORRECTA EJECUCION.</t>
  </si>
  <si>
    <t>SUMINISTRO Y APLICACIÓN DE PINTURA VINILICA COLORES INSTITUCIONALES COLOR AZUL DE 0.90 M  Y LINEA ROSA DE 0.10 M  EL RESTO DE LA SUPERFICIE COLOR BLANCO DE MURO EXTERIOR DE LA UNIDAD INCLUYE: MATERIALES, PREPARACION DE LA SUPERFICIE DESPERDICIO, EQUIPO, MANO DE OBRA, HERRAMIENTA ANDAMIOS Y TODO LO NECESARIO PARA SU CORRECTA EJECUCION.</t>
  </si>
  <si>
    <t>SUMINISTRO Y COLOCACIÓN DE PISO RECTIFICADO STONEWALK DE 59X59 CM. COLOR MARFIL, MARCA INTERCERAMIC. INCLUYE: HERRAMIENTA, MATERIALES, MANO DE OBRA, EQUIPO Y TODO LO NECESARIO PARA SU CORRECTA INSTALACIÓN.</t>
  </si>
  <si>
    <t>SUMINISTRO Y COLOCACIÓN DE ZOCLO DE 10 CM DE ESPESOR, A BASE DE RECORTES DE LOSETA CERAMICA  DE 59X59 CM RECTIFICADO MCA INTERCERAMIC MOD. STONEWALK MARFIL O SIMILAR, AENTADO CON ADHESIVO PEGAPISO, BOQUILLA  COLOR INDICADO POR LA SUPERVISION, INCLUYE: ACARREOS AL SITIO DE COLOCACION, TRAZOS, CORTES, AJUSTES, REMATES, ESCUADRES, DESPERDICIOS,  DESPATINADO, EMBOQUILLADO, MATERIALES, MANO DE OBRA Y HERRAMIENTA, A CUALQUIER NIVEL.</t>
  </si>
  <si>
    <t>DESCONEXION Y DESMONTAJE DE ACCESORIOS DE BAÑO EXISTENTES, TALES COMO JABONERAS, PAPELERAS, TOALLEROS, GANCHOS, ETC. SIN RECUPERCION.INCLUYE: HERRAMIENTAS, MANO DE OBRA,  ACARREO DE FUERA DE LA OBRA.</t>
  </si>
  <si>
    <t>DESCONEXION Y DESMONTAJE DE CALENTADOR DE GAS EXISTENTE SIN RECUPERACION. INCLUYE: HERRAMIENTAS, LIMPIEZA DEL AREA DE TRABAJO, MANO DE OBRA ESPECIALIZADA Y ACARREO DENTRO Y FUERA DE LA OBRA.</t>
  </si>
  <si>
    <t>DESCONEXION Y DESMONTAJE DE TINACO  EXISTENTE DE 1,100 LTS. DE CAPACIDAD. INCLUYE: ACARREO DENTRO Y FUERA DE LA OBRA, HERRAMIENTAS, EQUIPO DE SEGURIDAD Y MANO DE OBRA, A CUALQUIER ALTURA.</t>
  </si>
  <si>
    <t>DESCONEXION Y RETIRO DE BOMBA EXISTENTE SIN RECUPERACION. INCLUYE; HERRAMIENTA, MANO DE OBRA, ACARREO Y ALMACENAJE DE LA BOMBA, EN LUGAR INDICADO POR  LA SUPERVISION..</t>
  </si>
  <si>
    <t>EXCAVACION EN CEPAS POR MEDIO MANUALES, MATERIAL TIPO B, DE 0 A 2.00 M. DE PROFUNDIDAD, EN SECO, INCLUYE: AFINE DE TALUDES Y FONDO Y ACARREOS DEL MATERIAL EXCEDENTE DENTRO DE LA OBRA AL LUGAR INDICADO POR LA SUPERVISION, MEDIDO EN BANCO.</t>
  </si>
  <si>
    <t>RELLENO EN CEPAS O MESETAS CON MATERIAL PRODUCTO DE LA EXCAVACION COMPACTADO AL 90% CON COMPACTADOR DE IMPACTO, EN CAPAS NO MAYORES DE 20 CM., INCLUYE: INCORPORACION DE AGUA NECESARIA, MANO DE OBRA, HERRAMIENTAS Y ACARREOS.</t>
  </si>
  <si>
    <t>REGISTRO SANITARIO DE 0.80 X 0.80 X 1.00 M, CON MURO DE LADRILLO DE LAMA DE 5.5 X 11.0 X 22.0 CM, ASENTADO CON MORTERO CEMENTO-ARENA 1:3, APLANADO CON MORTERO CEMENTO-ARENA DE RIO 1:3, TAPA DE CONCRETO F'C=200 KG/CM2, MARCO Y CONTRAMARCO DE ANGULO DE 1 1/2 X 1/8", DESPERDICIOS Y ACARREO DE MATERIALES AL SITIO DE SU UTILIZACION."</t>
  </si>
  <si>
    <t>SUMINISTRO Y COLOCACION DE LUMINARIA LED LINEAL 36W GR-LD002 O SIMILAR, INCLUYE: LAMPARA, MATERIALES MENORES, HERRAMIENTA, MANO DE OBRA, PRUEBAS, FLETES, DESPERDICIOS,  Y ACARREOS AL SITIO DE SU COLOCACION.</t>
  </si>
  <si>
    <t>SUMINISTRO Y COLOCACION DE APAGADOR SENCILLO MERIDA BTICINO COLOR BLANCO O EQUIVALENTE, INCLUYE: PLACA Y TAPA, MATERIALES, ACARREOS, PRUEBAS, FLETES, MANO DE OBRA Y HERRAMIENTA.</t>
  </si>
  <si>
    <t>SUMINISTRO Y COLOCACIÓN DE CONTACTO TOMA CORRIENTE PROTEGIDA DUPLEX 2P+T, 15A. 127V. QUIZIÑO MODELO: SQZ5215KD CON PLACA MÉRIDA. INCLUYE: HERRAMIENTA, MATERIALES, MANO DE OBRA, EQUIPO Y TODO LO NECESARIO PARA SU CORRECTA INSTALACIÓN.</t>
  </si>
  <si>
    <t>SUMINISTRO Y COLOCACION DE TABLERO DE ALUMBRADO, NQ304AB225F  MCA. SQUAR´D,  CON INTERRUPTOR PRINCIPAL DE 3 X 225 AMP, INCLUYE: MONTAJE, CINCHOS, PRUEBAS, MATERIALES MENORES, FIJACION, HERRAMIENTAS, MANO DE OBRA ESPECIALIZADA Y ACARREOS DE MATERIAL AL SITIO DE SU UTILIZACION.</t>
  </si>
  <si>
    <t>SUMINISTRO Y COLOCACION DE INTERRUPTOR TERMOMAGNETICO CON GABINETE PARA INTERPERIE, 2 POLOS, DE 70 A 100 AMPERES, MCA. SQUARE'D, GABINETE NEMA 3 CAT. FA100RB, CON INTERRUPTOR TIPO  FAL22070-100  INCLUYE: MATERIALES MENORES Y DE FIJACION,  PRUEBAS, HERRAMIENTAS, MANO DE OBRA Y ACARREO DE MATERIALES AL SITIO DE SU COLOCACION.</t>
  </si>
  <si>
    <t>SUMINISTRO Y COLOCACION DE INTERRUPTOR TERMOMAGNETICO QO150 1P  DE 10 A 50 AMPERES, MCA. SQUARE D, CAT. QO. INC.: PRUEBAS, MATERIALES MENORES Y ACARREO DE MATERIALES AL SITIO DE SU COLOCACION.</t>
  </si>
  <si>
    <t>SUMINISTRO Y COLOCACION DE INTERRUPTOR TERMOMAGNETICO CON 2 POLOS, DE 15-50 AMPERES, MCA. SQUARE D, CAT. QO250. INCLUYE: PRUEBAS, FLETES, MATERIALES MENORES Y ACARREO DE MATERIALES AL SITIO DE SU COLOCACION.</t>
  </si>
  <si>
    <t>APLANADO CON MORTERO CEMENTO-CAL-ARENA 1:2:6, DE 2.0 CM. DE ESPESOR, A PLOMO Y REGLA, ACABADO APALILLADO FINO, INCLUYE: MATERIALES, ANDAMIOS, NIVELACION, PLOMEO, REMATES, BOLEADOS, DESPERDICIOS, HERRAMIENTAS, LIMPIEZAS, MANO DE OBRA Y ACARREO DE MATERIALES AL SITIO DE SU UTILIZACION. A CUALQUIER NIVEL.</t>
  </si>
  <si>
    <t>FIRME DE CONCRETO F'C= 150 KG/CM2 DE 8 CMS. DE ESPESOR, ACABADO APLAILLADO, INCLUYE EXTENDIDO, REGLEADO, CURADO, DESPERDICIO Y ACARREOS.</t>
  </si>
  <si>
    <t>SUMINISTRO Y APLICACION DE RECUBRIMIENTO CON PASTA TIPO STUCCO, EN BOVEDAS EXISTENTES, DE HASTA 5MM DE ESPESOR,  INCLUYE: SUMINISTROS, MOVIMIENTOS INTERNOS Y DESPERDICIOS DE TODO LOS MATERIIALES, FILETES Y/O BOLEADOS, EMBOQUILLADOS, MANO DE OBRA, ANDAMIOS, EQUIPO Y HERRAMIENTA, LIMPIEZA, CARGA Y RETIRO DE MATERIAL SOBRANTE Y/O DESPERDICIO FUERA DE LA OBRA.</t>
  </si>
  <si>
    <t>SUMINISTRO Y APLICACION DE PINTURA DE ESMALTE ALQUIDALICO ANTICORROSIVO, ACABADO BRILLANTE, PARA INTERIORES Y EXTERIORES QUE NO DESPRENDA VAPORES TÓXICOS NI OLORES DESAGRADABLES, CON LAS SIGUIENTES CARACTERÍSTICAS ( SÓLIDOS POR PESO 49-60%, SÓLIDOS POR VOLUMEN 40-46%, VISCOSIDAD DE 110-160 UK A 25°C, DENSIDAD 0.9-1.2 TON/M3., BRILLO A 60°C, 90%, TIEMPO DE SECADO AL TACTO, &lt; O = 6 HRS., TIEMPO DE SECADO DURO &lt; O = 24 HRS., ADHERENCIA 100%, RENDIMIENTO EN SUP. LISA 8-10 M2/LT., DILUCIÓN MÁXIMA (AGUARRÁS, THINER), 15 %,  EN HERRERIA CERRADA (DUELA DE LAMINA ACANALADA, TRABAJO TERMINADO, A DOS MANOS, INCLUYE: MATERIALES MENORES Y DE CONSUMO, ANDAMIOS, PREPARACION DE LA SUPERFICIE, HERRAMIENTAS, LIMPIEZA, MANO DE OBRA Y  EQUIPO DE SEGURIDAD. A CUALQUIER NIVEL. (LA PINTURA ES POR AMBOS LADOS DE LA VENTANERIA, PERO PARA SU PAGO ES MEDIDA SOLO POR 1 SOLO LADO).</t>
  </si>
  <si>
    <t>SALIDA HIDRÁULICA DE AGUA FRÍA Y/O CALIENTE, PARA ALIMENTACIÓN A MUEBLE SANITARIO, CONSISTENTE EN TUBERÍA Y CONEXIONES DE COBRE TIPO M DE 1/2 A 11/2" DE DIÁMETRO, INCLUYE: DESPERDICIO DE TUBERÍA, CÁMARAS CONTRA GOLPE DE ARIETE, COPLES, CODOS, TEES, YEES, REDUCCIONES, VÁLVULAS Y TUERCAS UNIÓN EN CUADROS DE VÁLVULAS, MATERIALES MENORES, FLETES Y ACARREO DE LOS MATERIALES AL SITIO DE SU INSTALACIÓN Y PRUEBAS.</t>
  </si>
  <si>
    <t>SALIDA SANITARIA A MUEBLE, CONSISTENTE EN TUBERÍA Y CONEXIONES DE PVC DE 2, 3" Y 4" DE DIÁMETRO, INCLUYE: DESPERDICIO DE TUBERÍA, LÍNEA DE VENTILACIÓN (DESFOGUE), COPLES, CODOS, TEES, YEES, REDUCCIONES, REGISTRO SANITARIO, MATERIALES MENORES, FLETES Y ACARREO DE LOS MATERIALES AL SITIO DE SU INSTALACIÓN Y PRUEBAS. (DE ACUERDO A PLANOS DE PROYECTO).  "</t>
  </si>
  <si>
    <t>SUMINISTRO Y COLOCACION DE CALENTADOR SOLAR EN ACERO INOXIDABLE CON CAPACIDAD DE ALMACENAJE DE 300LT. CON 30 TUBOS DE BROSILICATO DE 2.1 MM REFORZADO CON RECUBRIMIENTO TRICAPA, INCLUYE ESTRUCTURA DE SOPORTE, SUMINISTRO, INSTALACIÓN, MANO DE OBRA ESPECIALIZADA, HERRAMIENTAS Y MATERIALES NECESARIOS PARA SU INSTALACIÓN.</t>
  </si>
  <si>
    <t>SUMINISTRO Y COLOCACION DE LAVABO, BLANCO, MARCA AMERICAN STANDARD. LINEA ECONOMICA (MOD. VERACRUZ), INCLUYE: LLAVE ANGULAR FIG. 401, MANGUERA FLEXIBLE, CESPOL CROMADO,  MATERIALES MENORES Y DE CONSUMO, ELEMENTOS DE FIJACION, MANO DE OBRA CALIFICADA, LIMPIEZA DEL AREA DE TRABAJO, HERRAMIENTA, PRUEBAS Y ACARREO DE MATERIALES AL SITIO DE SU COLOCACION.</t>
  </si>
  <si>
    <t>SUMINISTRO Y COLOCACION DE CESPOL CROMADO PARA FREGADOR FIG TV-030 HELVEX INCLUYE: MANO DE OBRA Y HERRAMIENTA.</t>
  </si>
  <si>
    <t>SUMINISTRO Y COLOCACION DE LLAVE MEZCLADORA PARA TARJA MCA. URREA CAT. 9373 CON MANERALES. INCLUYE: MANO DE OBRA Y MATERIALES MENORES PARA SU COLOCACION.</t>
  </si>
  <si>
    <t>TINACO DE JET 1100 LITROS C/ACCS ROTOPLAS, INCLUYE: SUMINISTRO, INSTALACIÓN, MANO DE OBRA, EQUIPO Y HERRAMIENTA. JARDINERÍA</t>
  </si>
  <si>
    <t>SUMINISTRO Y COLOCACIÓN DE COLADERA DE UNA BOCA, DESAGÜE DE CONTORNO TAPA REDONDA, MODELO 24-HL MARCA HELVEX O EQUIVALENTE. INCLUYE: CONEXIONES, MATERIALES MENORES Y DE CONSUMO, NIVELACIÓN, HERRAMIENTAS, PRUEBAS, MANO DE OBRA Y ACARREOS AL SITIO DE SU INSTALACIÓN.</t>
  </si>
  <si>
    <t>SUMINISTRO Y COLOCACION DE FREGADERO UNA TARJA DE ACERO INOXIDABLE CON ESCURRIDERO DE 0.95 M X 0.50 M. INCLUYE: LLAVES ANGULARES FIG. 401, SOPORTES,  MATERIALES MENORES, PRUEBAS Y ACARREO DE MATERIALES AL SITIO DE SU COLOCACION.</t>
  </si>
  <si>
    <t>SUMINISTRO Y COLOCACION DE ESPEJO DE 4 MM. CON MARCO DE ALUMINIO ANODIZADO NATURAL  DE 2" CAT. 10103, Y FONDO DE TRIPLAY DE PINO DE 6 MM. INCLUYE: SUMINISTRO, MANO DE OBRA, COLOCACION A CUALQUIER ALTURA Y TODO LO NECESARIO PARA SU CORRECTA EJECUCION.</t>
  </si>
  <si>
    <t>SUMINISTRO Y COLOCACIÓN DE LAVADERO DE GRANITO DE RECUPERACIÓN. INCLUYE:  NIVELACIÓN, ANCLAJE, RESANES, LLAVE DE CHORRO CROMADA DE 1/2" URREA 18CR, HERRAMIENTAS, LIMPIEZA, DESPERDICIOS, MANO DE OBRA Y ACARREO DE MATERIALES AL SITIO DE SU INSTALACIÓN.</t>
  </si>
  <si>
    <t>DEMOLICION DE ENLADRILLADO EN AZOTEA DE 17 X 17, INCLUYE: ACOPIO DE MATERIAL PARA SU POSTERIOR RETIRO, MANO DE OBRA, EQUIPO Y HERRAMIENTA, ACARREO DEL MATERIAL PRODUCTO DE LA DEMOLICIÓN HASTA EL CENTRO DE ACOPIO, PARA SU POSTERIOR RETIRO.</t>
  </si>
  <si>
    <t>ENTORTADO DE JALCRETO F´C= 100 KG/CM2, DE 15 CM. DE ESPESOR PROMEDIO, PARA DAR PENDIENTES EN ENTREPISO Y/O AZOTEA, ACABADO APALILLADO, PARA RECIBIR TEJA, IMPERMEABILIZANTE Y/O ENLADRILLADO, INCLUYE: MATERIALES, LECHADA DE CEMENTO GRIS C/ IMPERMEABILIZANTE INTEGRAL A RAZON DE 1 KG/SACO DE CEMENTO, NIVELACION, ELEVACIONES, DESPERDICIOS, HERRAMIENTAS, LIMPIEZA, MANO DE OBRA Y  ACARREOS DE MATERIALES A LUGAR DE SU COLOCACION. EN CUALQUIER NIVEL.</t>
  </si>
  <si>
    <t>ENLADRILLADO DE AZOTEA CON LADRILLO DE BARRO ROJO RECOCIDO DE 17.0 X 17.0 CM, ASENTADO CON MORTERO CEMENTO-ARENA 1:3. INC.: LECHADA DE CEMENTO GRIS Y COLOR ROJO TERRACOTA CON IMPERMEABILIZANTE INTEGRAL (1 KG/SACO DE CEMENTO), REMATE ORILLERO (2 HILADAS) Y ACARREO DE MATERIALES AL SITIO DE SU COLOCACION.</t>
  </si>
  <si>
    <t>SUMINISTRO Y APLICACIÓN DE MEMBRANA IMPERMEABILIZANTE MARCA CURACRETO TECHNOPLY O SIMILAR PREFABRICADA CON ASFALTOS MODIFICADOS 4.0 MM DE ESPESOR CON REFUERZO DE FIBRA POLIÉSTER DE ALTA ELASTICIDAD. MODIFICADA SBS (ESTIRENO  BUTADIENO ESTIRENO) ACABADO GRAVILLA COLOR ROJO Y/O BLANCO, ADHERIDO A LA SUPERFICIE TERMO FUSIONADO A FUEGO DIRECTO CON SOPLETE DE GAS BUTANO, TRASLAPADO 10 CM ENTRE LIENZO Y LIENZO, INCLUYE: APLICACIÓN DE PRIMER "A" EMULSIÓN ACUOSA. APLICACIÓN DE CEMENTO PLÁSTICO ASFÁLTICO COMO SELLADOR Y CALAFATEO DE JUNTAS Y PUNTOS CRÍTICOS, INCLUYE ACARREOS Y ELEVACIÓN DE MATERIAL HASTA UN NIVEL PARA AZOTEAS, HERRAMIENTA, EQUIPO DE TERMOFUSIÓN Y CORTES. GARANTÍA DE 10 AÑOS.</t>
  </si>
  <si>
    <t>JUNTA DE DILATACIÓN DE 2 X 2 CM, PARA ENLADRILLADO A BASE DE SIKALFEX 1A, INCLUYE: BACKED ROD DE 3/4",  MATERIAL,  DESPERDICIOS, HERRAMIENTA Y MANO DE OBRA.</t>
  </si>
  <si>
    <t>DESMONTAJE DE CERCO PERIMETRAL DE  MALLA CICLONICA GALVANIZADA EXISTENTE DE 1.00 M. DE ALTURA SIN RECUPERACION. INCLUYE: RETIRO DE POSTES, HERRAMIENTA NECESARIA, MANO DE OBRA Y ACARREOS FUERA DE LA OBRA.</t>
  </si>
  <si>
    <t>CORTE Y RETIRO ÁRBOL Y  TRONCO DE ÁRBOL(SECO), CON UNA ALTURA DE HASTA 7 M. Y UN DIÁMETRO DE 60 CMS, INCLUYE: HERRAMIENTA, MANO DE OBRA Y RETIRO DEL MATERIAL DE DESPERDICIO FUERA DE LA OBRA.</t>
  </si>
  <si>
    <t>BANQUETA DE CONCRETO F'C=150 KG/CM2 DE 10 CMS. DE ESPESOR, INCLUYE; AFINE Y COMPACTADO DE BASE, CIMBRA EN FRONTERAS, COLADO, VIBRADO, CURADO, , MANO DE OBRA Y CARREO DE MATERIALES AL SITIO DE SU UTILIZACIÓN.</t>
  </si>
  <si>
    <t>RODAPIE DE PIEDRA BRAZA ACABADO APARENTE 2 CARAS, ASENTADO CON MORTERO CE CEMENTO-ARENA EN PROPORCION 1:3, INCLUYE: MATERIALES, MANO DE OBRA Y HERRAMIENTA.</t>
  </si>
  <si>
    <t>FORJADO DE RAMPA PARA MINUSVALIDOS FABRICADO A BASE DE CONCRETO F'C=200 KG/CM2. T.M.A. 3/4 HECHO EN OBRA DE 0.10 A 0.20 MT. DE ESPESOR  PROMEDIO DANDO PENDIENTE DEL 10%. INCLUYE: HERRAMIENTAS, ACABADO RAYADO,  CIMBRA DESCIMBRA, MANO DE OBRA, REMATE EN PISO Y BANQUETA, ACARREO DEL  MATERIALES AL SITIO DE SU UTILIZACIÓN."</t>
  </si>
  <si>
    <t>MURETE DE BLOCK SOLIDO  DE CEMENTO 11X 14 X 28 CM DE SECCION, A TEZON,  A UNA ALTURA DE 1.00 M SENTADO CON MORTERO CEMENTO-ARENA EN PROP: 1:3, ACABADO COMUN, INCLUYE: ACARREOS DE MATERIALES AL SITIO DE UTILIZACION, MANO DE OBRA Y HERRAMIENTA.</t>
  </si>
  <si>
    <t>DALA DE CONCRETO F'C=250 KG/CM2, T.M.A.=3/4", CON SECCION DE 14 X 20 CMS., ARMADA CON 4 VARILLAS DEL # 3 Y ESTRIBOS DEL NO. 2 @ 15 CMS., INCLUYE: ARMADO, COLADO, CURADO, VIBRADO, CIMBRA COMUN, DESCIMBRA, TRASLAPES, CRUCES DE VARILLAS CON ELEMENTOS TRANSVERSALES, DESPERDICIOS, MANO DE OBRA, HERRAMIENTA Y ACARREO DE MATERIALES AL SITIO DE SU UTILIZACION, A CUALQUIER ALTURA.</t>
  </si>
  <si>
    <t>ANCLAJE DE CASTILLO EN CIMENTACION 14 X 20 CMS., CONCRETO F'C=250 KG/CM2, ARMADO CON 4 VARILLAS DEL #3 (3/8") Y ESTRIBOS DEL #2 A CADA 20 CMS., CIMBRA COMUN. INCLUYE: CIMBRADO, DESCIMBRADO,CURADO Y VIBRADO</t>
  </si>
  <si>
    <t>SUMINISTRO Y ELABORACION DE EMPEDRADO ZAMPEADO CON MORTERO CEMENTO-ARENA PROP. 1:4 Y PIEDRA LAJA 15-20  CMS DE ESPESOR PROMEDIO TOTAL, INCLUYE: TRAZO,  MATERIALES, ACOMODO DE PIEDRA, NIVELACION, HERRAMIENTA, EQUIPO, MANO DE OBRA, LIMPIEZA Y ACARREOS DE TODOS LOS MATERIALES AL SITIO DE SU COLOCACION.</t>
  </si>
  <si>
    <t>CONSTRUCCION DE CUARTO DE RPBI (RESIDUOS PELIGROSOS BIOLOGICO INFECCIOSOS), DE 1.20 X 1.60 X 0.60 M DE ALTURA, A BASE DE MURO DE DUROCK DE 13 MM DE 9.5 CM DE ESPESOR, A DOS CARAS TANTO EN MUROS COMO EN CUBIERTAS, FIJADO EN PISO DE CONCRETO, APLICACION DE MORTERO CEMENTO ARENA DE RIO PROP: 1:4, ACABADO FINO EN AMBAS CARAS Y CUBIERTA, LOSA EN PISO DE 10 CM DE ESPESOR CONCRETO F,C=150 KG/CM2, CON UNA PENDIENTE DE 1%  ACABADO PULIDO Y APLICACION DE PINTURA VINILICA BASE AGUA COLOR BLANCO EN MUROS EXTERIORES Y ACABADO EN INTERIOR DE RPBI A BASE DE APLICACION DE PINTURA EPOXICA GRADO MEDICO ANTIBACTERIAL A BASE DE POLIURETANO, MARCA SHERWIN WILLIAMS O SIMILAR, O EQUIVALENTE APLICANDO UN PRIMER MANO DE RESINAS CON BASE ACRILICAS Y/O EPOXICAS  DE ALTA PENETRACION, SEGUNDA MANO CON UN RECUBRIMIENTO EN SECO CON AIRLESS DE BAJA PRESION CON BOQUILLA DE USO INDUSTRIAL Y ABANICO DE 20" DE COMPONENTES BASE SOLVENTE Y CATALIZADOR A DOS MANOS MINIMO Y CON UN RENDIMIENTO DE 3L/M2  POR CADA CAPA, CON UNA PUERTA DE ALUMINIO COLOR NATURAL A BASE DE MARCO Y/O PERFILES DE 2" CORREDIZA, CON DUELAS LISAS DE ALUMINIO NATURAL, CURVAS SANITARIAS A BASE DE RESINAS EPOXICAS EN EL INTERIOR DEL CUARTO, INCLUYE: MATERIALES, DESPERDICIOS, LOS TIEMPOS DE SECADO Y PREPARACION DE RESINAS, APLICACIONES, MANO DE OBRA, LA HERRAMIENTA Y TODO LO NECESARIO PARA SU CORRECTA EJECUCION Y FUNCIONAMIENTO.</t>
  </si>
  <si>
    <t>SUMINISTRO Y COLOCACION DE LOGOTIPO SUBLIMADO EN PISOS DE CONCRETO SIMPLE, CON LA LEYENDA DE "JALISCO" Y "SIOP", ELABORADOS A BASE DE TIPOGRAFIA MONTADA EN MOLDE DE GOMA, INCLUYE: MOLDE, TRAZO, MANO DE OBRA, EQUIPO Y TODO LO NECESARIO PARA SU CORRECTA EJECUCION.</t>
  </si>
  <si>
    <t>CENEFA DE 40 CMS PISO DE CONCRETO ESTAMPADO CON COLOR DE F¨C=200KG/CM2, DE 10 CM. DE ESPESOR, CON CONCRETO RESISTENCIA NORMAL AGREGADO AL MAXIMO DE 3/4", HECHO EN OBRA, PREPARACION DE PISO CON COLOR Y ENCDURECEDOR ( A RAZON DE 2.50 KG/M2.) PARA ACABADO PULIDO, DESMOLDALTE 0.122 KG/M2, Y APLICACION DE SELLADOR ACRILICO A RAZON DE 0.232 LTS/M2;  INCLUYE: TRAZO, NIVELACION , AFINE, Y COMPACTACION DEL TERRENO, DESPERDICIOS, ACARREOS, REGLADO, ESTAMPADO CON MOLDE DE POLIURETANO,  LAVADO CON AGUA A PRESION, CIMBRA EN FRONTERAS, COLOR INDICADO EN OBRA POR LA SUPERVISION, DESCIMBRADO, COLADO, CURADO, LIMPIEZA, MANO DE OBRA Y EQUIPO.</t>
  </si>
  <si>
    <t>SUMINISTRO E INSTALACION DE CERCA DE MALLA DE ALAMBRE GALVANIZADO CAL. 10.50, CON ABERTURA DE 55 X 55 MM DE 2.00 MT ALTURA, CON MARCO SUPERIOR DE TUBO GALVANIZADO DE 42 MM DIAM. CAL 20,  ALAMBRE LISO GALVANIZADO CAL. 10.5 EN REMATE INFERIOR, ALAMBRE DE PUAS CAL. 12.5 (3 HILOS), POSTE DE LINEA DE TUBO GALVANIZADO DE 48 MM. DE DIAM. CAL. 18 DE 2.00 MTS. DE ALTURA Y 0.40 MTS. DE CIMENTACION MAS BAYONETA, POSTES ESQUINEROS O REFUERZOS CON TUBO GALVANIZADO DE 60 MM. DE DIAM. CAL. 26 X 2.00 MTS. DE ALTURA Y 0.40 MTS. DE CIMENTACION MAS OCHAVO, Y POSTES CARGADORES CON TUBO GALVANIZADO DE 73 MM. DE DIAM. CAL. 16 Y 2.40 MTS. DE ALTURA MAS 0.50 MTS. DE CIMENTACION (TIPO INSTITUCIONAL), INCLUYE: AHOGADO DE POSTES EN CONCRETO F'C=150 KG/CM2, MANO DE OBRA EN COLOCACION DE MALLA Y ACCESORIOS, EQUIPO, HERRAMIENTA Y LIMPIEZA (TODO GALVANIZADO POR INMERSION EN CALIENTE).</t>
  </si>
  <si>
    <t>SUMINISTRO E INSTALACION DE BASE SOCKET TIPO BIFASICA DE 5 X 100 AMP.,  INCLUYE: UNA MUFA CONDULET DE 38 MM., UN TRAMO DE TUBO CONDUIT PARED GRUESA ETIQUETA VERDE DE 38 MM DE DIAMETRO, 12 METROS DE CABLE DE COBRE TIPO THW-LS CAL. 4 AWG  600V, 75°, MCA CONDUMEX O CONDUCTORES MONTERREY,  MATERIALES MENORES, CONEXION, DESPERDICIOS, PRUEBAS, HERRAMIENTAS, LIMPIEZA, MANO DE OBRA ESPECIALIZADA Y ACARREO DE MATERIALES AL SITIO DE SU UTILIZACION.</t>
  </si>
  <si>
    <t>CISTERNA DE 5000 LITROS C/BOMBA Y ACC ROTOPLAS, INCLUYE: EXCAVACION EN FORMA MANUAL, FIRME DE CONCRETO SIMPLE DE 5 CM DE ESPESOR CON CONCRETO F´C=100 KG/CM2, MALLA GALLINERA EN CONTORNO DE EXCAVACION Y MORTERO CEMENTO-ARENA PROP. 1:5 DE 3 CM DE ESPESOR, RELLENO CON SUELO CEMENTO A RAZON DE 6 PARTES DE MATERIAL DE LUGAR Y 1 PARTE DE CAL, BROCAL Y TAPA METALICA PARA REGISTRO HIDRAULICO, LOSA SUPERIOR CON CONCRETO F´C=200 KG/CM2 DE 12 CM DE ESPESOR ARMADA CON VARILLA DEL NO.3 A CADA 20CM  AMBOS VERTICAL Y HORIZONTAL, TERMINADO APALILLADO, LLENADO DE CISTERNA CON AGUA, MADERA DE PINO  DE 2DA PARA PUNTALAMIENTOS, PASO DE LOSA DE CONCRETO, DESPERDICIOS, RETIRO DE MATERIAL DE EXCAVACION SOBRANTE FUERA DE LA OBRA, EQUIPO MANO DE OBRA Y HERRAMIENTA.</t>
  </si>
  <si>
    <t xml:space="preserve"> SUMINISTRO Y COLOCACION ADICIONAL EN SALIDA ELECTRICA DE CABLE DE COBRE THW CAL. 14 AWG. INC. MATERIALES MENORES,PRUEBAS Y ACARREOS AL SITIO DE SU COLOCACION.</t>
  </si>
  <si>
    <t>DESINSTALAR Y RETIRAR  LLAVES DE EMPOTRAR Y  REGADERA  EXISTENTE SIN RECUPERACION, INCLUYE:  MANO DE OBRA, ACARREO DEL MATERIAL PRODUCTO DEL DESMANTELAMIENTO DENTRO Y FUERA DE LA OBRA.</t>
  </si>
  <si>
    <t>DESINSTALACION DE SALIDA HIDRAULICA EXISTENTE INCLUYE. RANURADO, DESCONEXIONES, ACARREO DEL MATERIAL PRODUCTO DEL DESMANTELAMIENTO Y FUERA DE LA OBRA.</t>
  </si>
  <si>
    <t>DESMONTAJE, RETIRO Y DESCONECCION DE TABLERO DE CONTROL Y/O CENTRO DE CARGA QO-4. SQUARE-D, SIN RECUPERACIÓN.  INCLUYE HERRAMIENTA, MANO DE OBRA ESPECIALIZDA Y DESCONEXIONES.</t>
  </si>
  <si>
    <t>DESMONTAJE, RETIRO Y DESCONECCION DE INTERRUPTOR TERMOMAGNETICO SIN RECUPERACIÓN, DE QO120 A QO380,  INCLUYE: HERRAMIENTA, MANO DE OBRA ESPECIALIZDA Y DESCONEXIONES.</t>
  </si>
  <si>
    <t>FILETES Y BOLEADOS, HECHOS CON MORTERO CEMENTO-CAL-ARENA EN PROPORCION 1:2:6, INCLUYE: DESPERDICIOS, ANDAMIOS Y ACARREO DE MATERIALES AL SITIO DE SU UTILIZACION, A CUALQUIER NIVEL.</t>
  </si>
  <si>
    <t>FORJADO DE BARRA PARA FREGADERO DE 1.00 X 0.60  CON 1.00 DE ALTURA, RECUBIERTA CON AZULEJO SPA WHITE GLOSI INTERCERAMIC,  INCLUYE MUROS LATERALES DE TABIQUE ROJO RECOCIDO DE 7 X 14 X 28 CM. DE 14 CM DE ESPESOR ( A SOGA ), 30 CMS. DE ALTURA, ASENTADO  CON MORTERO CEM-ARE 1:3, A CUALQUIER NIVEL, INCLUYE: MATERIALES, ELEVACION DE MATERIALES, NIVELACION, PLOMEO, ACARREOS, HERRAMIENTAS, DESPERDICOS, LIMPIEZAS Y MANO DE OBRA.</t>
  </si>
  <si>
    <t>FABRICACION Y COLOCACION  DE MURO DE TABLAROCA DE 9 CM. DE ESPESOR, A DOS CARAS, TERMINADO,  INCLUYE: POSTE Y CANAL DE LAMINA GALVANIZADA DE 64 MM, TORNILLO AUTORROSCABLE S1, PERFACINTA, REDIMIX, PEMACHE POP, TABLARROCA DE 13 MM, TRAZO, CORTES, AJUSTES, ELEVACIONES, DESPERDICIOS, FIJACION, HERRAMIENTAS, EQUIPO, LIMPIEZA DEL AREA DE TRABAJO,  MANO DE OBRA Y ACARREOS AL SITIO DE SU COLOCACION. (CUALQUIER NIVEL)</t>
  </si>
  <si>
    <t>BOQUILLAS EN MUROS DE TABLAROCA DE 9.0 CMS. DE ESPESOR A UNA CARA, EN FORMA RECTA, INCLUYE: TORNILLO AUTORROSCABLE S1, PERFACINTA, REDIMIX, TABLARROCA DE 13 MM, TRAZO, CORTES, AJUSTES, ELEVACIONES, DESPERDICIOS, FIJACION, HERRAMIENTAS, EQUIPO, LIMPIEZA DEL AREA DE TRABAJO,  MANO DE OBRA Y ACARREOS AL SITIO DE SU COLOCACION. (CUALQUIER NIVEL)</t>
  </si>
  <si>
    <t>SUMINISTRO Y COLOCACION DE LLAVES DE EMPOTRAR F52, MANERALES QUEEN GRANDEY Regadera Bych Olimpica Urrea 298b Cromo O SIMILAR, INCLUYE: CHAPETONES, BRAZO PARA REGADERA,  MATERIALES, MANO DE OBRA, ACEARREO DEL MATERIAL AL SITIO DE SU COLOCACION.</t>
  </si>
  <si>
    <t>SUMINISTRO Y COLOCACION DE JUEGOS MANERALES EMPERADOR CON CHAPETON HEXAGONAL CROMADO, PARA REGADERA, MCA. URREA FIG. COH O SIMILAR, INCLUYE: MANO DE OBRA CALIFICADA, MATERIALES MENORES, HERRAMIENTA, PRUEBAS, LIMPIEZA Y ACARREO DEL MATERIALES AL SITIO DE SU COLOCACION</t>
  </si>
  <si>
    <t>SUMINISTRO Y COLOCACION DE REGADERA REGULABLE CON BRAZO Y CHAPETON CROMADO MCA. URREA FIG. 3005B, INCLUYE: MANO DE OBRA CALIFICADA, MATERIALES MENORES, HERRAMIENTA, PRUEBAS, LIMPIEZA Y ACARREO DEL MATERIALES AL SITIO DE SU COLOCACION."</t>
  </si>
  <si>
    <t>SUMINISTRO Y COLOCACION DE MINGITORIO BLANCO, MCA. AMERICAN STANDARD MOD. NIAGARA O SIMILAR. INCLUYE: LLAVE DE CAMPANA FIG. 17 MG MCA. URREA,  MATERIALES MENORES, PRUEBAS Y ACARREO DE MATERIALES AL SITIO DE SU COLOCACION.</t>
  </si>
  <si>
    <t>DEMOLICION DE EMPEDRADO DE FORMA MANUAL, DE 15 A 20 CMS. DE ESPESOR PARA COLOCACION DE CISTERNA, INCLUYE:  ACARREO DEL MATERIAL PRODUCTO DE LA DEMOLICIÓN Y /O ACOPIO DENTRO DE LA OBRA PARA SU POSTERIOR RETIRO, HERRAMIENTAS, MATERIALES Y MANO DE OBRA.</t>
  </si>
  <si>
    <t>AFINE Y COMPACTACION DE LA SUPERFICIE DESCUBIERTA DE LA EXCAVACION AL 90% PROCTOR,  REALIZADO EN FORMA MECANICA, CON BAILARINA, INCLUYE: HUMECTACION, EQUIPO, MANO DE OBRA Y HERRAMIENTA.</t>
  </si>
  <si>
    <t>DEMOLICION EN FORMA MANUAL DE CIMIENTO O MURO DE MAMPOSTERIA DE PIEDRA BRAZA ASENTADA CON MORTERO CEMENTO-ARENA, INCLUYE: HERRAMIENTA, EQUIPO NECESARIO, MANO DE OBRA, LIMPIEZA DEL AREA DE TRABAJO.</t>
  </si>
  <si>
    <t>MACHUELO INTEGRAL EN FORMA DE L" DE CONCRETO HECHO EN OBRA F'C=250 KG/CM², DE 12 CM DE ESPESOR,  CON DIMENSIONES GENERALES DE 45 CM. DE ANCHO EN LA BASE Y 40 CM DE ALTURA EN LA PARTE POSTERIOR,  ARMADO EN EL PISO CON 2 VAR. DEL # 3 Y GRAPAS DEL # 2@40 CM., CON ACABADO RAYADO GRUESO,  INCLUYE: TRAZO,  NIVELACION, HERRAMIENTAS, MATERIALES, CIMBRA  COMUN, DECIMBRA, VIBRADO, CURADO,  ACERO DE REFUERZO, PRUEBAS DE RESISTENCIA DEL CONCRETO A 7,14 Y 28 DIAS, DESPERDICIOS, ACARREO DE MATERIALES AL SITIO DE SU UTILIZACION, LIMPIEZAS  Y MANO DE OBRA."</t>
  </si>
  <si>
    <t>TRAZO Y NIVELACION DE EXTERIORES ESTABLECIENDO REFERENCIAS DEFINITIVAS, CON TRANSITO Y NIVEL (EQUIPO TOPOGRAFICO), INCLUYE: PERSONAL TECNICO CALIFICADO, ESTACAS, MOJONERAS, LOCALIZACION DE EJES Y/O ENTRE EJES, BANCOS DE NIVEL, MATERIALES PARA SEÑALAMIENTO, EQUIPO, HERRAMIENTA Y MANO DE OBRA.</t>
  </si>
  <si>
    <t>RELLENO COMPACTADO AL 90 % PROCTOR, CON MATERIAL DE BANCO, EN CAPAS DE 20 CM DE ESPESOR, AGREGANDO AGUA PARA LOGRAR SU HUMEDAD OPTIMA, AL 90%. POR CUALQUIER MEDIO, INCLUYE: SUMINISTRO DE AGUA PARA LOGRAR HUMEDAD OPTIMA, TENDIDO, TRASPALEOS,  DESPERDICIOS, EQUIPO, PRUEBAS DE COMPACTACION, AFINE, NIVELACION, HERRAMIENTAS, MANO DE OBRA Y  ACARREO HASTA EL SITIO DE SU COLOCACION.  (VOLUMEN MEDIDO COMPACTADO).</t>
  </si>
  <si>
    <t>NIVELACION DE MURO DE MAMPOSTERIA CON RAJUELA DE PIEDRA BRAZA JUNTEADA CON MORTERO CEM-ARE 1:3. DE 0.10 M. DE ESPESOR X 0.40 M. DE ANCHO PROMEDIO. INCLUYE: NIVELACION, TRAZO, MANO DE OBRA Y HERRAMIENTA. (NO INCLUYE MATERIALES)</t>
  </si>
  <si>
    <t>BASE PARA CASTILLO DE 40 X 40 X 40 CM, EN CIMENTACION DE PIEDRA, CON CONCRETO F'C=150 KG/CM2, TMA=3/4", CON 4 VARILLAS DE 3/8" DE DIAMETRO Y ESTRIBOS DE 1/4" @ 20.0 CM. CIMBRA COMUN,  INCLUYE: CIMBRADO Y DESCIMBRADO, COLADO, VIBRADO, CURADO, MATERIALES, DESPERDICIOS, HERRAMIENTAS, LIMPIEZA, MANO DE OBRA Y ACARREO DE MATERIALES AL SITIO DE SU UTILIZACION.</t>
  </si>
  <si>
    <t>LÍNEA HIDRÁULICA DE SUCCIÓN Y LLENADO A TINACO CON TUBERÍA DE COBRE DE 1", INCLUYE: 2 CODOS 90°X1", 1 CODO 45°X1", 1 YEE 1", 1 REDUCCIÓN BUSHING DE 1"X3/4", 1 VÁLVULA COMPUERTA DE 3/4", 1 TAPÓN MACHO DE 3/4", 1 VÁLVULA CHECK PICHANCHA DE 1", 1 TUERCA UNIÓN SOLDABLE DE 1" Y 18 M. DE TUBERÍA DE 1", MANO DE OBRA, INSTALACIÓN Y PRUEBAS.</t>
  </si>
  <si>
    <t>SUMINISTRO Y COLOCACION DE VALVULA DE FLOTADOR ALTA PRESION DE 19 MM  DE DIAM., CON BOLA DE COBRE DE 6" DE DIAM. INC.: MATERIALES MENORES, PRUEBAS Y ACARREO DE MATERIALES AL SITIO DE SU COLOCACION.</t>
  </si>
  <si>
    <t>SUMINISTRO E INSTALACION DE FLOTADOR AUTOMATICO PARA CONTROL DE ARRRANQUE DE BOMBA, INCLUYE: MATERIALES, MANO DE OBRA Y HERRAMIENTA.</t>
  </si>
  <si>
    <t>SALIDA ELECTRICA PARA BOMBA Y/O ELECTRONIVEL CON TUBERIA Y CONEXIONES CONDUIT GALVANIZADA P.G. ETIQUETA VERDE DE AJUSTE DE 13, 19 Y 25 MM. DE DIAMETRO  EN EXTERIOR Y PVC DE 13, 19 Y 25 MM,  DE DIAMETRO,  EN INTERIOR CABLE VINANEL THW-LS 900 MCA. CONELEC O CONDUCTORES MONTERREY, CAL. 12 Y 10,  CAJAS CUADRADAS Y TAPAS GALVANIZADAS, A 25 MTS DE DISTANCIA, INCL: MATERIALES MENORES, PRUEBAS, DESPERDICIOS Y ACARREO DEL MATERIAL AL SITIO DE SU UTILIZACION</t>
  </si>
  <si>
    <t>SUMINISTRO Y COLOCACION DE BOMBA SUMERGIBLE MCA. ALMO UP-40 O SIMILAR CAP. 1/2 HP, 110/V  INCLUYE: MATERIALES MENORES, CONEXIONES, EQUIPOS, HERRAMIENTAS, SUPERVISION Y MANO DE OBRA." ( NO INCLUYE ALIMENTACION ELECTRICA)</t>
  </si>
  <si>
    <t>SUMINISTRO Y COLOCACION DE VARILLA DE TIERRA  COOPERWELD  DE 3.00 M X 19 MM DIAMETRO INCLUYE: VARILLA DE 3.00 M, SOLDADURA  CADWEL  90, PARTE PROPORCIONAL DE MOLDE, MATERIALES MENORES, MANO DE OBRA Y HERRAMIENTA.</t>
  </si>
  <si>
    <t>SIOP-174</t>
  </si>
  <si>
    <t>SIOP-175</t>
  </si>
  <si>
    <t>SIOP-176</t>
  </si>
  <si>
    <t>SIOP-177</t>
  </si>
  <si>
    <t>SIOP-178</t>
  </si>
  <si>
    <t>SIOP-179</t>
  </si>
  <si>
    <t>SIOP-180</t>
  </si>
  <si>
    <t>SIOP-181</t>
  </si>
  <si>
    <t>SIOP-182</t>
  </si>
  <si>
    <t>SIOP-183</t>
  </si>
  <si>
    <t>SIOP-184</t>
  </si>
  <si>
    <t>SIOP-185</t>
  </si>
  <si>
    <t>SIOP-186</t>
  </si>
  <si>
    <t>SIOP-187</t>
  </si>
  <si>
    <t>SIOP-188</t>
  </si>
  <si>
    <t>SIOP-189</t>
  </si>
  <si>
    <t>SIOP-190</t>
  </si>
  <si>
    <t>SIOP-191</t>
  </si>
  <si>
    <t>SIOP-192</t>
  </si>
  <si>
    <t>SIOP-193</t>
  </si>
  <si>
    <t>SIOP-194</t>
  </si>
  <si>
    <t>SIOP-195</t>
  </si>
  <si>
    <t>SIOP-196</t>
  </si>
  <si>
    <t>SIOP-197</t>
  </si>
  <si>
    <t>SIOP-198</t>
  </si>
  <si>
    <t>SIOP-199</t>
  </si>
  <si>
    <t>SIOP-200</t>
  </si>
  <si>
    <t>SIOP-201</t>
  </si>
  <si>
    <t>SIOP-202</t>
  </si>
  <si>
    <t>SIOP-203</t>
  </si>
  <si>
    <t>Rehabilitación del Centro de Salud Rural de Techaluta, CLUES JCSSA005386 en el municipio de Techaluta de Montenegro, Jalisco y rehabilitación del Centro de Salud El Barro, CLUES JCSSA006786 en el municipio de Villa Corona, Jalisco.</t>
  </si>
  <si>
    <t>SIOP-E-SMA-OB-CSS-168-2019</t>
  </si>
  <si>
    <t xml:space="preserve">Rehabilitación del Centro de Salud Rural de Techaluta, CLUES JCSSA005386 en el municipio de Techaluta de Montenegro, Jalisco </t>
  </si>
  <si>
    <t>Rehabilitación del Centro de Salud El Barro, CLUES JCSSA006786 en el municipio de Villa Corona,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</si>
</sst>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0000"/>
    <numFmt numFmtId="165" formatCode="&quot;$&quot;#,##0.00"/>
    <numFmt numFmtId="166" formatCode="&quot;$&quot;#,###.00"/>
  </numFmts>
  <fonts count="17" x14ac:knownFonts="1">
    <font>
      <sz val="11"/>
      <color theme="1"/>
      <name val="Calibri"/>
      <family val="2"/>
      <scheme val="minor"/>
    </font>
    <font>
      <sz val="10"/>
      <name val="Arial"/>
      <family val="2"/>
    </font>
    <font>
      <sz val="10"/>
      <name val="Calibri"/>
      <family val="2"/>
      <scheme val="minor"/>
    </font>
    <font>
      <b/>
      <sz val="10"/>
      <name val="Calibri"/>
      <family val="2"/>
      <scheme val="minor"/>
    </font>
    <font>
      <sz val="10"/>
      <name val="Arial"/>
      <family val="2"/>
    </font>
    <font>
      <sz val="10"/>
      <color indexed="64"/>
      <name val="Calibri"/>
      <family val="2"/>
      <scheme val="minor"/>
    </font>
    <font>
      <b/>
      <sz val="14"/>
      <name val="Calibri"/>
      <family val="2"/>
      <scheme val="minor"/>
    </font>
    <font>
      <b/>
      <sz val="10"/>
      <color theme="0"/>
      <name val="Calibri"/>
      <family val="2"/>
      <scheme val="minor"/>
    </font>
    <font>
      <sz val="11"/>
      <color theme="1"/>
      <name val="Calibri"/>
      <family val="2"/>
      <scheme val="minor"/>
    </font>
    <font>
      <b/>
      <sz val="10"/>
      <color theme="4"/>
      <name val="Calibri"/>
      <family val="2"/>
      <scheme val="minor"/>
    </font>
    <font>
      <sz val="10"/>
      <color theme="4"/>
      <name val="Calibri"/>
      <family val="2"/>
      <scheme val="minor"/>
    </font>
    <font>
      <sz val="10"/>
      <color theme="5" tint="-0.249977111117893"/>
      <name val="Calibri"/>
      <family val="2"/>
      <scheme val="minor"/>
    </font>
    <font>
      <b/>
      <sz val="10"/>
      <color theme="1"/>
      <name val="Calibri"/>
      <family val="2"/>
      <scheme val="minor"/>
    </font>
    <font>
      <sz val="8"/>
      <name val="Calibri"/>
      <family val="2"/>
      <scheme val="minor"/>
    </font>
    <font>
      <b/>
      <sz val="10"/>
      <color rgb="FF0070C0"/>
      <name val="Calibri"/>
      <family val="2"/>
      <scheme val="minor"/>
    </font>
    <font>
      <b/>
      <sz val="10"/>
      <color theme="4" tint="-0.249977111117893"/>
      <name val="Calibri"/>
      <family val="2"/>
      <scheme val="minor"/>
    </font>
    <font>
      <b/>
      <sz val="10"/>
      <color theme="5" tint="-0.249977111117893"/>
      <name val="Calibri"/>
      <family val="2"/>
      <scheme val="minor"/>
    </font>
  </fonts>
  <fills count="6">
    <fill>
      <patternFill patternType="none"/>
    </fill>
    <fill>
      <patternFill patternType="gray125"/>
    </fill>
    <fill>
      <patternFill patternType="solid">
        <fgColor rgb="FF33CC3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1" fillId="0" borderId="0"/>
    <xf numFmtId="0" fontId="4" fillId="0" borderId="0"/>
    <xf numFmtId="44" fontId="4" fillId="0" borderId="0" applyFont="0" applyFill="0" applyBorder="0" applyAlignment="0" applyProtection="0"/>
    <xf numFmtId="0" fontId="4" fillId="0" borderId="0"/>
    <xf numFmtId="44" fontId="8" fillId="0" borderId="0" applyFont="0" applyFill="0" applyBorder="0" applyAlignment="0" applyProtection="0"/>
    <xf numFmtId="43" fontId="8" fillId="0" borderId="0" applyFont="0" applyFill="0" applyBorder="0" applyAlignment="0" applyProtection="0"/>
  </cellStyleXfs>
  <cellXfs count="120">
    <xf numFmtId="0" fontId="0" fillId="0" borderId="0" xfId="0"/>
    <xf numFmtId="0" fontId="2" fillId="0" borderId="0" xfId="1" applyFont="1" applyAlignment="1">
      <alignment vertical="top"/>
    </xf>
    <xf numFmtId="0" fontId="2" fillId="0" borderId="0" xfId="1" applyFont="1" applyFill="1" applyAlignment="1">
      <alignment vertical="top"/>
    </xf>
    <xf numFmtId="0" fontId="3" fillId="0" borderId="0" xfId="1" applyFont="1" applyFill="1" applyBorder="1" applyAlignment="1">
      <alignment vertical="top"/>
    </xf>
    <xf numFmtId="0" fontId="5" fillId="0" borderId="0" xfId="4" applyFont="1" applyAlignment="1">
      <alignment vertical="top"/>
    </xf>
    <xf numFmtId="0" fontId="6" fillId="0" borderId="2" xfId="1" applyFont="1" applyBorder="1" applyAlignment="1">
      <alignment horizontal="justify" vertical="top"/>
    </xf>
    <xf numFmtId="0" fontId="6" fillId="0" borderId="6" xfId="1" applyFont="1" applyBorder="1" applyAlignment="1">
      <alignment horizontal="justify" vertical="top"/>
    </xf>
    <xf numFmtId="44" fontId="2" fillId="0" borderId="0" xfId="1" applyNumberFormat="1" applyFont="1" applyFill="1" applyAlignment="1">
      <alignment vertical="top"/>
    </xf>
    <xf numFmtId="165" fontId="2" fillId="0" borderId="0" xfId="1" applyNumberFormat="1" applyFont="1" applyFill="1" applyAlignment="1">
      <alignment vertical="top"/>
    </xf>
    <xf numFmtId="0" fontId="3" fillId="0" borderId="4" xfId="1" applyFont="1" applyBorder="1" applyAlignment="1">
      <alignment vertical="top"/>
    </xf>
    <xf numFmtId="0" fontId="3" fillId="0" borderId="7" xfId="1" applyFont="1" applyBorder="1" applyAlignment="1">
      <alignment vertical="top"/>
    </xf>
    <xf numFmtId="0" fontId="3" fillId="0" borderId="1" xfId="1" applyFont="1" applyFill="1" applyBorder="1" applyAlignment="1">
      <alignment horizontal="left" vertical="top"/>
    </xf>
    <xf numFmtId="14" fontId="2" fillId="0" borderId="4" xfId="1" applyNumberFormat="1" applyFont="1" applyBorder="1" applyAlignment="1">
      <alignment horizontal="left" vertical="top"/>
    </xf>
    <xf numFmtId="14" fontId="2" fillId="0" borderId="7" xfId="1" applyNumberFormat="1" applyFont="1" applyBorder="1" applyAlignment="1">
      <alignment horizontal="left" vertical="top"/>
    </xf>
    <xf numFmtId="0" fontId="3" fillId="0" borderId="5" xfId="1" applyNumberFormat="1" applyFont="1" applyBorder="1" applyAlignment="1">
      <alignment vertical="top"/>
    </xf>
    <xf numFmtId="0" fontId="2" fillId="0" borderId="7" xfId="1" applyNumberFormat="1" applyFont="1" applyBorder="1" applyAlignment="1">
      <alignment horizontal="left" vertical="top"/>
    </xf>
    <xf numFmtId="14" fontId="2" fillId="0" borderId="11" xfId="1" applyNumberFormat="1" applyFont="1" applyBorder="1" applyAlignment="1">
      <alignment horizontal="left" vertical="top"/>
    </xf>
    <xf numFmtId="0" fontId="3" fillId="0" borderId="11" xfId="1" applyFont="1" applyBorder="1" applyAlignment="1">
      <alignment vertical="top"/>
    </xf>
    <xf numFmtId="0" fontId="3" fillId="0" borderId="2" xfId="1" applyFont="1" applyFill="1" applyBorder="1" applyAlignment="1">
      <alignment horizontal="left" vertical="top"/>
    </xf>
    <xf numFmtId="0" fontId="3" fillId="0" borderId="2" xfId="1" applyFont="1" applyBorder="1" applyAlignment="1">
      <alignment horizontal="center" vertical="top"/>
    </xf>
    <xf numFmtId="0" fontId="6" fillId="0" borderId="8" xfId="1" applyFont="1" applyBorder="1" applyAlignment="1">
      <alignment horizontal="justify" vertical="top"/>
    </xf>
    <xf numFmtId="164" fontId="2" fillId="0" borderId="0" xfId="1" applyNumberFormat="1" applyFont="1" applyAlignment="1">
      <alignment horizontal="right" vertical="top"/>
    </xf>
    <xf numFmtId="165" fontId="2" fillId="0" borderId="0" xfId="3" applyNumberFormat="1" applyFont="1" applyAlignment="1">
      <alignment horizontal="right" vertical="top"/>
    </xf>
    <xf numFmtId="4" fontId="3" fillId="0" borderId="0" xfId="1" applyNumberFormat="1" applyFont="1" applyAlignment="1">
      <alignment horizontal="center" vertical="top"/>
    </xf>
    <xf numFmtId="0" fontId="2" fillId="0" borderId="0" xfId="1" applyFont="1" applyFill="1" applyAlignment="1">
      <alignment horizontal="justify" vertical="top"/>
    </xf>
    <xf numFmtId="0" fontId="2" fillId="0" borderId="0" xfId="1" applyFont="1" applyFill="1" applyAlignment="1">
      <alignment horizontal="center" vertical="top"/>
    </xf>
    <xf numFmtId="4" fontId="2" fillId="0" borderId="0" xfId="1" applyNumberFormat="1" applyFont="1" applyFill="1" applyAlignment="1">
      <alignment horizontal="right" vertical="top"/>
    </xf>
    <xf numFmtId="165" fontId="2" fillId="0" borderId="0" xfId="3" applyNumberFormat="1" applyFont="1" applyFill="1" applyAlignment="1">
      <alignment horizontal="right" vertical="top"/>
    </xf>
    <xf numFmtId="0" fontId="2" fillId="0" borderId="0" xfId="1" applyFont="1" applyAlignment="1">
      <alignment horizontal="center" vertical="top" wrapText="1"/>
    </xf>
    <xf numFmtId="0" fontId="2" fillId="0" borderId="0" xfId="1" applyFont="1" applyFill="1" applyAlignment="1">
      <alignment horizontal="center" vertical="top" wrapText="1"/>
    </xf>
    <xf numFmtId="49" fontId="2" fillId="0" borderId="0" xfId="1" applyNumberFormat="1" applyFont="1" applyAlignment="1">
      <alignment horizontal="left" vertical="top"/>
    </xf>
    <xf numFmtId="0" fontId="3" fillId="0" borderId="0" xfId="1" applyFont="1" applyAlignment="1">
      <alignment horizontal="justify" vertical="top"/>
    </xf>
    <xf numFmtId="49" fontId="7" fillId="2" borderId="12" xfId="2" applyNumberFormat="1" applyFont="1" applyFill="1" applyBorder="1" applyAlignment="1">
      <alignment horizontal="center" vertical="center"/>
    </xf>
    <xf numFmtId="49" fontId="7" fillId="2" borderId="13" xfId="2" applyNumberFormat="1" applyFont="1" applyFill="1" applyBorder="1" applyAlignment="1">
      <alignment horizontal="center" vertical="center"/>
    </xf>
    <xf numFmtId="49" fontId="7" fillId="2" borderId="13" xfId="2" applyNumberFormat="1" applyFont="1" applyFill="1" applyBorder="1" applyAlignment="1">
      <alignment horizontal="center" vertical="center" wrapText="1"/>
    </xf>
    <xf numFmtId="49" fontId="7" fillId="2" borderId="14" xfId="2" applyNumberFormat="1" applyFont="1" applyFill="1" applyBorder="1" applyAlignment="1">
      <alignment horizontal="center" vertical="center"/>
    </xf>
    <xf numFmtId="0" fontId="7" fillId="2" borderId="0" xfId="4" applyFont="1" applyFill="1" applyBorder="1" applyAlignment="1">
      <alignment horizontal="justify" vertical="top"/>
    </xf>
    <xf numFmtId="166" fontId="7" fillId="2" borderId="0" xfId="4" applyNumberFormat="1" applyFont="1" applyFill="1" applyAlignment="1">
      <alignment vertical="top"/>
    </xf>
    <xf numFmtId="4" fontId="2" fillId="0" borderId="0" xfId="1" applyNumberFormat="1" applyFont="1" applyAlignment="1">
      <alignment horizontal="right" vertical="top"/>
    </xf>
    <xf numFmtId="0" fontId="3" fillId="3" borderId="0" xfId="1" applyFont="1" applyFill="1" applyAlignment="1">
      <alignment vertical="top"/>
    </xf>
    <xf numFmtId="0" fontId="3" fillId="3" borderId="0" xfId="1" applyFont="1" applyFill="1" applyAlignment="1">
      <alignment horizontal="center" vertical="top"/>
    </xf>
    <xf numFmtId="4" fontId="3" fillId="3" borderId="0" xfId="1" applyNumberFormat="1" applyFont="1" applyFill="1" applyAlignment="1">
      <alignment vertical="top"/>
    </xf>
    <xf numFmtId="4" fontId="2" fillId="0" borderId="0" xfId="1" applyNumberFormat="1" applyFont="1" applyFill="1" applyAlignment="1">
      <alignment vertical="top"/>
    </xf>
    <xf numFmtId="49" fontId="3" fillId="0" borderId="0" xfId="1" applyNumberFormat="1" applyFont="1" applyFill="1" applyAlignment="1">
      <alignment horizontal="left" vertical="top" shrinkToFit="1"/>
    </xf>
    <xf numFmtId="0" fontId="3" fillId="0" borderId="0" xfId="1" applyFont="1" applyFill="1" applyAlignment="1">
      <alignment horizontal="justify" vertical="top" shrinkToFit="1"/>
    </xf>
    <xf numFmtId="0" fontId="3" fillId="0" borderId="0" xfId="1" applyFont="1" applyFill="1" applyAlignment="1">
      <alignment horizontal="center" vertical="top" shrinkToFit="1"/>
    </xf>
    <xf numFmtId="164" fontId="3" fillId="0" borderId="0" xfId="1" applyNumberFormat="1" applyFont="1" applyFill="1" applyAlignment="1">
      <alignment horizontal="right" vertical="top" shrinkToFit="1"/>
    </xf>
    <xf numFmtId="165" fontId="3" fillId="0" borderId="0" xfId="3" applyNumberFormat="1" applyFont="1" applyFill="1" applyAlignment="1">
      <alignment horizontal="right" vertical="top" shrinkToFit="1"/>
    </xf>
    <xf numFmtId="165" fontId="3" fillId="0" borderId="0" xfId="3" applyNumberFormat="1" applyFont="1" applyAlignment="1">
      <alignment horizontal="right" vertical="top" shrinkToFit="1"/>
    </xf>
    <xf numFmtId="44" fontId="5" fillId="0" borderId="0" xfId="5" applyFont="1" applyAlignment="1">
      <alignment vertical="top"/>
    </xf>
    <xf numFmtId="49" fontId="9" fillId="0" borderId="0" xfId="1" applyNumberFormat="1" applyFont="1" applyAlignment="1">
      <alignment horizontal="left" vertical="top"/>
    </xf>
    <xf numFmtId="0" fontId="9" fillId="0" borderId="0" xfId="1" applyFont="1" applyAlignment="1">
      <alignment horizontal="justify" vertical="top"/>
    </xf>
    <xf numFmtId="0" fontId="9" fillId="0" borderId="0" xfId="1" applyFont="1" applyAlignment="1">
      <alignment horizontal="center" vertical="top" wrapText="1"/>
    </xf>
    <xf numFmtId="164" fontId="9" fillId="0" borderId="0" xfId="1" applyNumberFormat="1" applyFont="1" applyAlignment="1">
      <alignment horizontal="right" vertical="top"/>
    </xf>
    <xf numFmtId="165" fontId="9" fillId="0" borderId="0" xfId="3" applyNumberFormat="1" applyFont="1" applyAlignment="1">
      <alignment horizontal="right" vertical="top"/>
    </xf>
    <xf numFmtId="4" fontId="9" fillId="0" borderId="0" xfId="1" applyNumberFormat="1" applyFont="1" applyAlignment="1">
      <alignment horizontal="center" vertical="top"/>
    </xf>
    <xf numFmtId="0" fontId="10" fillId="0" borderId="0" xfId="1" applyFont="1" applyAlignment="1">
      <alignment vertical="top"/>
    </xf>
    <xf numFmtId="4" fontId="9" fillId="0" borderId="0" xfId="1" applyNumberFormat="1" applyFont="1" applyAlignment="1">
      <alignment horizontal="right" vertical="top"/>
    </xf>
    <xf numFmtId="0" fontId="11" fillId="0" borderId="0" xfId="1" applyFont="1" applyFill="1" applyAlignment="1">
      <alignment horizontal="justify" vertical="top"/>
    </xf>
    <xf numFmtId="0" fontId="12" fillId="0" borderId="0" xfId="1" applyFont="1" applyAlignment="1">
      <alignment horizontal="justify" vertical="top"/>
    </xf>
    <xf numFmtId="49" fontId="12" fillId="0" borderId="0" xfId="1" applyNumberFormat="1" applyFont="1" applyAlignment="1">
      <alignment horizontal="left" vertical="top"/>
    </xf>
    <xf numFmtId="165" fontId="9" fillId="0" borderId="0" xfId="5" applyNumberFormat="1" applyFont="1" applyAlignment="1">
      <alignment horizontal="right" vertical="top"/>
    </xf>
    <xf numFmtId="165" fontId="3" fillId="0" borderId="0" xfId="3" applyNumberFormat="1" applyFont="1" applyAlignment="1">
      <alignment vertical="top"/>
    </xf>
    <xf numFmtId="165" fontId="12" fillId="0" borderId="0" xfId="1" applyNumberFormat="1" applyFont="1" applyAlignment="1">
      <alignment vertical="top"/>
    </xf>
    <xf numFmtId="165" fontId="11" fillId="0" borderId="0" xfId="5" applyNumberFormat="1" applyFont="1" applyFill="1" applyAlignment="1">
      <alignment vertical="top"/>
    </xf>
    <xf numFmtId="165" fontId="2" fillId="0" borderId="0" xfId="3" applyNumberFormat="1" applyFont="1" applyAlignment="1">
      <alignment vertical="top"/>
    </xf>
    <xf numFmtId="49" fontId="12" fillId="4" borderId="0" xfId="1" applyNumberFormat="1" applyFont="1" applyFill="1" applyAlignment="1">
      <alignment horizontal="left" vertical="top"/>
    </xf>
    <xf numFmtId="0" fontId="12" fillId="4" borderId="0" xfId="1" applyFont="1" applyFill="1" applyAlignment="1">
      <alignment horizontal="justify" vertical="top"/>
    </xf>
    <xf numFmtId="0" fontId="9" fillId="4" borderId="0" xfId="1" applyFont="1" applyFill="1" applyAlignment="1">
      <alignment horizontal="center" vertical="top" wrapText="1"/>
    </xf>
    <xf numFmtId="164" fontId="9" fillId="4" borderId="0" xfId="1" applyNumberFormat="1" applyFont="1" applyFill="1" applyAlignment="1">
      <alignment horizontal="right" vertical="top"/>
    </xf>
    <xf numFmtId="165" fontId="9" fillId="4" borderId="0" xfId="3" applyNumberFormat="1" applyFont="1" applyFill="1" applyAlignment="1">
      <alignment horizontal="right" vertical="top"/>
    </xf>
    <xf numFmtId="4" fontId="9" fillId="5" borderId="0" xfId="1" applyNumberFormat="1" applyFont="1" applyFill="1" applyAlignment="1">
      <alignment horizontal="center" vertical="top"/>
    </xf>
    <xf numFmtId="165" fontId="12" fillId="5" borderId="0" xfId="1" applyNumberFormat="1" applyFont="1" applyFill="1" applyAlignment="1">
      <alignment vertical="top"/>
    </xf>
    <xf numFmtId="4" fontId="13" fillId="0" borderId="0" xfId="1" applyNumberFormat="1" applyFont="1" applyAlignment="1">
      <alignment horizontal="center" vertical="center" wrapText="1"/>
    </xf>
    <xf numFmtId="0" fontId="14" fillId="0" borderId="0" xfId="1" applyFont="1" applyFill="1" applyAlignment="1">
      <alignment horizontal="justify" vertical="top"/>
    </xf>
    <xf numFmtId="0" fontId="3" fillId="0" borderId="0" xfId="1" applyFont="1" applyAlignment="1">
      <alignment horizontal="center" vertical="top" wrapText="1"/>
    </xf>
    <xf numFmtId="4" fontId="3" fillId="0" borderId="0" xfId="1" applyNumberFormat="1" applyFont="1" applyAlignment="1">
      <alignment horizontal="right" vertical="top"/>
    </xf>
    <xf numFmtId="165" fontId="3" fillId="0" borderId="0" xfId="3" applyNumberFormat="1" applyFont="1" applyAlignment="1">
      <alignment horizontal="right" vertical="top"/>
    </xf>
    <xf numFmtId="165" fontId="15" fillId="0" borderId="0" xfId="5" applyNumberFormat="1" applyFont="1" applyFill="1" applyAlignment="1">
      <alignment vertical="top"/>
    </xf>
    <xf numFmtId="0" fontId="16" fillId="0" borderId="0" xfId="1" applyFont="1" applyFill="1" applyAlignment="1">
      <alignment horizontal="justify" vertical="top"/>
    </xf>
    <xf numFmtId="165" fontId="16" fillId="0" borderId="0" xfId="5" applyNumberFormat="1" applyFont="1" applyFill="1" applyAlignment="1">
      <alignment vertical="top"/>
    </xf>
    <xf numFmtId="44" fontId="2" fillId="0" borderId="0" xfId="5" applyFont="1" applyAlignment="1">
      <alignment vertical="top"/>
    </xf>
    <xf numFmtId="44" fontId="2" fillId="0" borderId="0" xfId="5" applyFont="1" applyFill="1" applyAlignment="1">
      <alignment vertical="top"/>
    </xf>
    <xf numFmtId="44" fontId="10" fillId="0" borderId="0" xfId="5" applyFont="1" applyAlignment="1">
      <alignment vertical="top"/>
    </xf>
    <xf numFmtId="165" fontId="10" fillId="0" borderId="0" xfId="1" applyNumberFormat="1" applyFont="1" applyAlignment="1">
      <alignment vertical="top"/>
    </xf>
    <xf numFmtId="0" fontId="0" fillId="0" borderId="0" xfId="0" applyAlignment="1">
      <alignment horizontal="center"/>
    </xf>
    <xf numFmtId="43" fontId="8" fillId="0" borderId="0" xfId="6" applyFont="1"/>
    <xf numFmtId="0" fontId="1" fillId="0" borderId="0" xfId="0" applyFont="1" applyAlignment="1">
      <alignment horizontal="justify" vertical="top" wrapText="1"/>
    </xf>
    <xf numFmtId="4" fontId="3" fillId="0" borderId="0" xfId="1" applyNumberFormat="1" applyFont="1" applyFill="1" applyAlignment="1">
      <alignment horizontal="right" vertical="top"/>
    </xf>
    <xf numFmtId="0" fontId="2" fillId="0" borderId="0" xfId="1" applyFont="1" applyFill="1" applyAlignment="1">
      <alignment horizontal="justify" vertical="top" wrapText="1"/>
    </xf>
    <xf numFmtId="0" fontId="3" fillId="0" borderId="6" xfId="1" applyFont="1" applyBorder="1" applyAlignment="1">
      <alignment horizontal="center" vertical="top"/>
    </xf>
    <xf numFmtId="0" fontId="3" fillId="0" borderId="8" xfId="1" applyFont="1" applyBorder="1" applyAlignment="1">
      <alignment horizontal="center" vertical="top"/>
    </xf>
    <xf numFmtId="0" fontId="7" fillId="2" borderId="12" xfId="1" applyFont="1" applyFill="1" applyBorder="1" applyAlignment="1">
      <alignment horizontal="center" vertical="top"/>
    </xf>
    <xf numFmtId="0" fontId="7" fillId="2" borderId="13" xfId="1" applyFont="1" applyFill="1" applyBorder="1" applyAlignment="1">
      <alignment horizontal="center" vertical="top"/>
    </xf>
    <xf numFmtId="0" fontId="7" fillId="2" borderId="14" xfId="1" applyFont="1" applyFill="1" applyBorder="1" applyAlignment="1">
      <alignment horizontal="center" vertical="top"/>
    </xf>
    <xf numFmtId="0" fontId="7" fillId="2" borderId="0" xfId="4" applyNumberFormat="1" applyFont="1" applyFill="1" applyBorder="1" applyAlignment="1">
      <alignment horizontal="center" vertical="top"/>
    </xf>
    <xf numFmtId="0" fontId="7" fillId="2" borderId="0" xfId="4" applyNumberFormat="1" applyFont="1" applyFill="1" applyAlignment="1">
      <alignment horizontal="center" vertical="top"/>
    </xf>
    <xf numFmtId="0" fontId="2" fillId="0" borderId="1" xfId="1" applyFont="1" applyBorder="1" applyAlignment="1">
      <alignment horizontal="center" vertical="top"/>
    </xf>
    <xf numFmtId="0" fontId="2" fillId="0" borderId="5" xfId="1" applyFont="1" applyBorder="1" applyAlignment="1">
      <alignment horizontal="center" vertical="top"/>
    </xf>
    <xf numFmtId="0" fontId="2" fillId="0" borderId="6" xfId="1" applyFont="1" applyBorder="1" applyAlignment="1">
      <alignment horizontal="center" vertical="top"/>
    </xf>
    <xf numFmtId="0" fontId="2" fillId="0" borderId="8" xfId="1" applyFont="1" applyBorder="1" applyAlignment="1">
      <alignment horizontal="center" vertical="top"/>
    </xf>
    <xf numFmtId="0" fontId="3" fillId="0" borderId="3" xfId="1" applyFont="1" applyBorder="1" applyAlignment="1">
      <alignment horizontal="center" vertical="top"/>
    </xf>
    <xf numFmtId="0" fontId="3" fillId="0" borderId="4" xfId="1" applyFont="1" applyBorder="1" applyAlignment="1">
      <alignment horizontal="center" vertical="top"/>
    </xf>
    <xf numFmtId="0" fontId="2" fillId="0" borderId="0" xfId="1" applyFont="1" applyBorder="1" applyAlignment="1">
      <alignment horizontal="center" vertical="top"/>
    </xf>
    <xf numFmtId="0" fontId="2" fillId="0" borderId="7" xfId="1" applyFont="1" applyBorder="1" applyAlignment="1">
      <alignment horizontal="center" vertical="top"/>
    </xf>
    <xf numFmtId="0" fontId="3" fillId="0" borderId="6" xfId="1" applyFont="1" applyBorder="1" applyAlignment="1">
      <alignment horizontal="justify" vertical="top"/>
    </xf>
    <xf numFmtId="14" fontId="3" fillId="0" borderId="1" xfId="1" applyNumberFormat="1" applyFont="1" applyBorder="1" applyAlignment="1">
      <alignment horizontal="right" vertical="top"/>
    </xf>
    <xf numFmtId="14" fontId="3" fillId="0" borderId="3" xfId="1" applyNumberFormat="1" applyFont="1" applyBorder="1" applyAlignment="1">
      <alignment horizontal="right" vertical="top"/>
    </xf>
    <xf numFmtId="0" fontId="2" fillId="0" borderId="6" xfId="1" applyNumberFormat="1" applyFont="1" applyBorder="1" applyAlignment="1">
      <alignment horizontal="justify" vertical="top"/>
    </xf>
    <xf numFmtId="0" fontId="2" fillId="0" borderId="8" xfId="1" applyNumberFormat="1" applyFont="1" applyBorder="1" applyAlignment="1">
      <alignment horizontal="justify" vertical="top"/>
    </xf>
    <xf numFmtId="14" fontId="3" fillId="0" borderId="5" xfId="1" applyNumberFormat="1" applyFont="1" applyBorder="1" applyAlignment="1">
      <alignment horizontal="right" vertical="top"/>
    </xf>
    <xf numFmtId="14" fontId="3" fillId="0" borderId="0" xfId="1" applyNumberFormat="1" applyFont="1" applyBorder="1" applyAlignment="1">
      <alignment horizontal="right" vertical="top"/>
    </xf>
    <xf numFmtId="14" fontId="3" fillId="0" borderId="9" xfId="1" applyNumberFormat="1" applyFont="1" applyBorder="1" applyAlignment="1">
      <alignment horizontal="right" vertical="top"/>
    </xf>
    <xf numFmtId="14" fontId="3" fillId="0" borderId="10" xfId="1" applyNumberFormat="1" applyFont="1" applyBorder="1" applyAlignment="1">
      <alignment horizontal="right" vertical="top"/>
    </xf>
    <xf numFmtId="0" fontId="3" fillId="0" borderId="1" xfId="1" applyFont="1" applyBorder="1" applyAlignment="1">
      <alignment horizontal="center" vertical="top"/>
    </xf>
    <xf numFmtId="0" fontId="2" fillId="0" borderId="6" xfId="1" applyNumberFormat="1" applyFont="1" applyBorder="1" applyAlignment="1">
      <alignment horizontal="left" vertical="top"/>
    </xf>
    <xf numFmtId="0" fontId="2" fillId="0" borderId="8" xfId="1" applyNumberFormat="1" applyFont="1" applyBorder="1" applyAlignment="1">
      <alignment horizontal="left" vertical="top"/>
    </xf>
    <xf numFmtId="0" fontId="2" fillId="0" borderId="9" xfId="1" applyFont="1" applyBorder="1" applyAlignment="1">
      <alignment horizontal="center" vertical="top"/>
    </xf>
    <xf numFmtId="0" fontId="2" fillId="0" borderId="10" xfId="1" applyFont="1" applyBorder="1" applyAlignment="1">
      <alignment horizontal="center" vertical="top"/>
    </xf>
    <xf numFmtId="0" fontId="2" fillId="0" borderId="11" xfId="1" applyFont="1" applyBorder="1" applyAlignment="1">
      <alignment horizontal="center" vertical="top"/>
    </xf>
  </cellXfs>
  <cellStyles count="7">
    <cellStyle name="Millares" xfId="6" builtinId="3"/>
    <cellStyle name="Moneda" xfId="5" builtinId="4"/>
    <cellStyle name="Moneda 2" xfId="3"/>
    <cellStyle name="Normal" xfId="0" builtinId="0"/>
    <cellStyle name="Normal 2" xfId="1"/>
    <cellStyle name="Normal 2 2" xfId="4"/>
    <cellStyle name="Normal 3" xfId="2"/>
  </cellStyles>
  <dxfs count="0"/>
  <tableStyles count="0" defaultTableStyle="TableStyleMedium2" defaultPivotStyle="PivotStyleLight16"/>
  <colors>
    <mruColors>
      <color rgb="FF00953B"/>
      <color rgb="FF0033CC"/>
      <color rgb="FF33CC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262552</xdr:colOff>
      <xdr:row>4</xdr:row>
      <xdr:rowOff>130631</xdr:rowOff>
    </xdr:from>
    <xdr:to>
      <xdr:col>1</xdr:col>
      <xdr:colOff>1366892</xdr:colOff>
      <xdr:row>8</xdr:row>
      <xdr:rowOff>192633</xdr:rowOff>
    </xdr:to>
    <xdr:pic>
      <xdr:nvPicPr>
        <xdr:cNvPr id="2" name="Imagen 1">
          <a:extLst>
            <a:ext uri="{FF2B5EF4-FFF2-40B4-BE49-F238E27FC236}">
              <a16:creationId xmlns:a16="http://schemas.microsoft.com/office/drawing/2014/main" id="{0942A209-4D16-4574-AE19-D331D116C6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6402" y="940256"/>
          <a:ext cx="1104340" cy="928777"/>
        </a:xfrm>
        <a:prstGeom prst="rect">
          <a:avLst/>
        </a:prstGeom>
      </xdr:spPr>
    </xdr:pic>
    <xdr:clientData/>
  </xdr:twoCellAnchor>
  <xdr:twoCellAnchor>
    <xdr:from>
      <xdr:col>7</xdr:col>
      <xdr:colOff>6021</xdr:colOff>
      <xdr:row>4</xdr:row>
      <xdr:rowOff>213635</xdr:rowOff>
    </xdr:from>
    <xdr:to>
      <xdr:col>7</xdr:col>
      <xdr:colOff>1456735</xdr:colOff>
      <xdr:row>5</xdr:row>
      <xdr:rowOff>206456</xdr:rowOff>
    </xdr:to>
    <xdr:pic>
      <xdr:nvPicPr>
        <xdr:cNvPr id="3" name="Imagen 2">
          <a:extLst>
            <a:ext uri="{FF2B5EF4-FFF2-40B4-BE49-F238E27FC236}">
              <a16:creationId xmlns:a16="http://schemas.microsoft.com/office/drawing/2014/main" id="{47A73678-DB79-4B13-AB27-66514F0A79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35971" y="1023260"/>
          <a:ext cx="1450714" cy="2309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5"/>
  <sheetViews>
    <sheetView showGridLines="0" showZeros="0" tabSelected="1" view="pageBreakPreview" zoomScale="70" zoomScaleNormal="70" zoomScaleSheetLayoutView="70" workbookViewId="0">
      <selection activeCell="D3" sqref="D3:G6"/>
    </sheetView>
  </sheetViews>
  <sheetFormatPr baseColWidth="10" defaultColWidth="9.140625" defaultRowHeight="12.75" x14ac:dyDescent="0.25"/>
  <cols>
    <col min="1" max="1" width="4.85546875" style="1" customWidth="1"/>
    <col min="2" max="2" width="23.5703125" style="1" customWidth="1"/>
    <col min="3" max="3" width="74.42578125" style="1" customWidth="1"/>
    <col min="4" max="4" width="13.140625" style="1" customWidth="1"/>
    <col min="5" max="5" width="11" style="1" customWidth="1"/>
    <col min="6" max="6" width="13.28515625" style="1" customWidth="1"/>
    <col min="7" max="7" width="25.140625" style="1" customWidth="1"/>
    <col min="8" max="8" width="22.42578125" style="1" customWidth="1"/>
    <col min="9" max="9" width="24.85546875" style="81" bestFit="1" customWidth="1"/>
    <col min="10" max="10" width="13.85546875" style="1" bestFit="1" customWidth="1"/>
    <col min="11" max="16384" width="9.140625" style="1"/>
  </cols>
  <sheetData>
    <row r="1" spans="2:9" ht="13.5" thickBot="1" x14ac:dyDescent="0.3"/>
    <row r="2" spans="2:9" ht="18.75" x14ac:dyDescent="0.25">
      <c r="B2" s="97"/>
      <c r="C2" s="5" t="s">
        <v>18</v>
      </c>
      <c r="D2" s="101" t="s">
        <v>22</v>
      </c>
      <c r="E2" s="101"/>
      <c r="F2" s="101"/>
      <c r="G2" s="102"/>
      <c r="H2" s="9"/>
    </row>
    <row r="3" spans="2:9" ht="18.75" x14ac:dyDescent="0.25">
      <c r="B3" s="98"/>
      <c r="C3" s="6" t="s">
        <v>19</v>
      </c>
      <c r="D3" s="103" t="s">
        <v>424</v>
      </c>
      <c r="E3" s="103"/>
      <c r="F3" s="103"/>
      <c r="G3" s="104"/>
      <c r="H3" s="10"/>
    </row>
    <row r="4" spans="2:9" x14ac:dyDescent="0.25">
      <c r="B4" s="98"/>
      <c r="C4" s="105" t="s">
        <v>20</v>
      </c>
      <c r="D4" s="103"/>
      <c r="E4" s="103"/>
      <c r="F4" s="103"/>
      <c r="G4" s="104"/>
      <c r="H4" s="10"/>
    </row>
    <row r="5" spans="2:9" ht="18.75" customHeight="1" x14ac:dyDescent="0.25">
      <c r="B5" s="98"/>
      <c r="C5" s="105"/>
      <c r="D5" s="103"/>
      <c r="E5" s="103"/>
      <c r="F5" s="103"/>
      <c r="G5" s="104"/>
      <c r="H5" s="10"/>
    </row>
    <row r="6" spans="2:9" ht="19.5" thickBot="1" x14ac:dyDescent="0.3">
      <c r="B6" s="98"/>
      <c r="C6" s="20"/>
      <c r="D6" s="103"/>
      <c r="E6" s="103"/>
      <c r="F6" s="103"/>
      <c r="G6" s="104"/>
      <c r="H6" s="10"/>
    </row>
    <row r="7" spans="2:9" x14ac:dyDescent="0.25">
      <c r="B7" s="99"/>
      <c r="C7" s="11" t="s">
        <v>0</v>
      </c>
      <c r="D7" s="106" t="s">
        <v>1</v>
      </c>
      <c r="E7" s="107"/>
      <c r="F7" s="107"/>
      <c r="G7" s="12"/>
      <c r="H7" s="10"/>
    </row>
    <row r="8" spans="2:9" ht="17.25" customHeight="1" x14ac:dyDescent="0.25">
      <c r="B8" s="99"/>
      <c r="C8" s="108" t="s">
        <v>423</v>
      </c>
      <c r="D8" s="110" t="s">
        <v>2</v>
      </c>
      <c r="E8" s="111"/>
      <c r="F8" s="111"/>
      <c r="G8" s="13"/>
      <c r="H8" s="10"/>
    </row>
    <row r="9" spans="2:9" ht="17.25" customHeight="1" x14ac:dyDescent="0.25">
      <c r="B9" s="99"/>
      <c r="C9" s="108"/>
      <c r="D9" s="14"/>
      <c r="E9" s="111" t="s">
        <v>3</v>
      </c>
      <c r="F9" s="111"/>
      <c r="G9" s="15"/>
      <c r="H9" s="10"/>
    </row>
    <row r="10" spans="2:9" ht="17.25" customHeight="1" thickBot="1" x14ac:dyDescent="0.3">
      <c r="B10" s="99"/>
      <c r="C10" s="109"/>
      <c r="D10" s="112" t="s">
        <v>21</v>
      </c>
      <c r="E10" s="113"/>
      <c r="F10" s="113"/>
      <c r="G10" s="16"/>
      <c r="H10" s="17"/>
    </row>
    <row r="11" spans="2:9" x14ac:dyDescent="0.25">
      <c r="B11" s="99"/>
      <c r="C11" s="18" t="s">
        <v>4</v>
      </c>
      <c r="D11" s="114" t="s">
        <v>5</v>
      </c>
      <c r="E11" s="101"/>
      <c r="F11" s="101"/>
      <c r="G11" s="102"/>
      <c r="H11" s="19" t="s">
        <v>6</v>
      </c>
    </row>
    <row r="12" spans="2:9" x14ac:dyDescent="0.25">
      <c r="B12" s="99"/>
      <c r="C12" s="115"/>
      <c r="D12" s="98">
        <v>0</v>
      </c>
      <c r="E12" s="103"/>
      <c r="F12" s="103"/>
      <c r="G12" s="104"/>
      <c r="H12" s="90"/>
    </row>
    <row r="13" spans="2:9" ht="13.5" thickBot="1" x14ac:dyDescent="0.3">
      <c r="B13" s="100"/>
      <c r="C13" s="116"/>
      <c r="D13" s="117"/>
      <c r="E13" s="118"/>
      <c r="F13" s="118"/>
      <c r="G13" s="119"/>
      <c r="H13" s="91"/>
    </row>
    <row r="14" spans="2:9" ht="13.5" thickBot="1" x14ac:dyDescent="0.3"/>
    <row r="15" spans="2:9" ht="13.5" thickBot="1" x14ac:dyDescent="0.3">
      <c r="B15" s="92" t="s">
        <v>38</v>
      </c>
      <c r="C15" s="93"/>
      <c r="D15" s="93"/>
      <c r="E15" s="93"/>
      <c r="F15" s="93"/>
      <c r="G15" s="93"/>
      <c r="H15" s="94"/>
    </row>
    <row r="16" spans="2:9" s="2" customFormat="1" ht="13.5" thickBot="1" x14ac:dyDescent="0.3">
      <c r="B16" s="3"/>
      <c r="C16" s="3"/>
      <c r="D16" s="3"/>
      <c r="E16" s="3"/>
      <c r="F16" s="3"/>
      <c r="G16" s="3"/>
      <c r="H16" s="3"/>
      <c r="I16" s="82"/>
    </row>
    <row r="17" spans="2:9" ht="26.25" thickBot="1" x14ac:dyDescent="0.3">
      <c r="B17" s="32" t="s">
        <v>7</v>
      </c>
      <c r="C17" s="33" t="s">
        <v>8</v>
      </c>
      <c r="D17" s="33" t="s">
        <v>9</v>
      </c>
      <c r="E17" s="33" t="s">
        <v>10</v>
      </c>
      <c r="F17" s="34" t="s">
        <v>11</v>
      </c>
      <c r="G17" s="33" t="s">
        <v>12</v>
      </c>
      <c r="H17" s="35" t="s">
        <v>13</v>
      </c>
    </row>
    <row r="18" spans="2:9" ht="53.25" customHeight="1" x14ac:dyDescent="0.25">
      <c r="B18" s="30"/>
      <c r="C18" s="31" t="str">
        <f>+C8</f>
        <v>Rehabilitación del Centro de Salud Rural de Techaluta, CLUES JCSSA005386 en el municipio de Techaluta de Montenegro, Jalisco y rehabilitación del Centro de Salud El Barro, CLUES JCSSA006786 en el municipio de Villa Corona, Jalisco.</v>
      </c>
      <c r="D18" s="28"/>
      <c r="E18" s="21"/>
      <c r="F18" s="22"/>
      <c r="G18" s="23"/>
      <c r="H18" s="62"/>
    </row>
    <row r="19" spans="2:9" s="56" customFormat="1" ht="25.5" x14ac:dyDescent="0.25">
      <c r="B19" s="66" t="s">
        <v>32</v>
      </c>
      <c r="C19" s="67" t="s">
        <v>425</v>
      </c>
      <c r="D19" s="68"/>
      <c r="E19" s="69"/>
      <c r="F19" s="70"/>
      <c r="G19" s="71"/>
      <c r="H19" s="72">
        <f>H20+H33+H37+H40+H55+H101+H113+H115</f>
        <v>0</v>
      </c>
      <c r="I19" s="83"/>
    </row>
    <row r="20" spans="2:9" s="56" customFormat="1" x14ac:dyDescent="0.25">
      <c r="B20" s="74" t="s">
        <v>204</v>
      </c>
      <c r="C20" s="74" t="s">
        <v>221</v>
      </c>
      <c r="D20" s="75"/>
      <c r="E20" s="76"/>
      <c r="F20" s="77"/>
      <c r="G20" s="23"/>
      <c r="H20" s="78">
        <f>H21+H24</f>
        <v>0</v>
      </c>
      <c r="I20" s="83"/>
    </row>
    <row r="21" spans="2:9" s="56" customFormat="1" x14ac:dyDescent="0.25">
      <c r="B21" s="79" t="s">
        <v>272</v>
      </c>
      <c r="C21" s="79" t="s">
        <v>274</v>
      </c>
      <c r="D21" s="75"/>
      <c r="E21" s="76"/>
      <c r="F21" s="77"/>
      <c r="G21" s="23"/>
      <c r="H21" s="80">
        <f>SUM(H22:H23)</f>
        <v>0</v>
      </c>
      <c r="I21" s="83"/>
    </row>
    <row r="22" spans="2:9" s="56" customFormat="1" ht="25.5" x14ac:dyDescent="0.25">
      <c r="B22" s="30" t="s">
        <v>39</v>
      </c>
      <c r="C22" s="24" t="s">
        <v>229</v>
      </c>
      <c r="D22" s="28" t="s">
        <v>40</v>
      </c>
      <c r="E22" s="38">
        <v>50</v>
      </c>
      <c r="F22" s="22"/>
      <c r="G22" s="73"/>
      <c r="H22" s="65">
        <f t="shared" ref="H22:H23" si="0">+ROUND(E22*F22,2)</f>
        <v>0</v>
      </c>
      <c r="I22" s="83"/>
    </row>
    <row r="23" spans="2:9" s="56" customFormat="1" ht="76.5" x14ac:dyDescent="0.25">
      <c r="B23" s="30" t="s">
        <v>23</v>
      </c>
      <c r="C23" s="24" t="s">
        <v>306</v>
      </c>
      <c r="D23" s="28" t="s">
        <v>40</v>
      </c>
      <c r="E23" s="38">
        <v>200</v>
      </c>
      <c r="F23" s="22"/>
      <c r="G23" s="23"/>
      <c r="H23" s="65">
        <f t="shared" si="0"/>
        <v>0</v>
      </c>
      <c r="I23" s="83"/>
    </row>
    <row r="24" spans="2:9" s="56" customFormat="1" x14ac:dyDescent="0.25">
      <c r="B24" s="79" t="s">
        <v>273</v>
      </c>
      <c r="C24" s="79" t="s">
        <v>264</v>
      </c>
      <c r="D24" s="75"/>
      <c r="E24" s="76"/>
      <c r="F24" s="77"/>
      <c r="G24" s="23"/>
      <c r="H24" s="80">
        <f>SUM(H25:H32)</f>
        <v>0</v>
      </c>
      <c r="I24" s="83"/>
    </row>
    <row r="25" spans="2:9" s="56" customFormat="1" ht="25.5" x14ac:dyDescent="0.25">
      <c r="B25" s="30" t="s">
        <v>24</v>
      </c>
      <c r="C25" s="24" t="s">
        <v>230</v>
      </c>
      <c r="D25" s="28" t="s">
        <v>35</v>
      </c>
      <c r="E25" s="38">
        <v>50</v>
      </c>
      <c r="F25" s="22"/>
      <c r="G25" s="23"/>
      <c r="H25" s="65">
        <f t="shared" ref="H25:H32" si="1">+ROUND(E25*F25,2)</f>
        <v>0</v>
      </c>
      <c r="I25" s="83"/>
    </row>
    <row r="26" spans="2:9" s="56" customFormat="1" ht="51" x14ac:dyDescent="0.25">
      <c r="B26" s="30" t="s">
        <v>25</v>
      </c>
      <c r="C26" s="24" t="s">
        <v>307</v>
      </c>
      <c r="D26" s="28" t="s">
        <v>48</v>
      </c>
      <c r="E26" s="38">
        <v>3</v>
      </c>
      <c r="F26" s="22"/>
      <c r="G26" s="23"/>
      <c r="H26" s="65">
        <f t="shared" si="1"/>
        <v>0</v>
      </c>
      <c r="I26" s="83"/>
    </row>
    <row r="27" spans="2:9" s="56" customFormat="1" ht="102" x14ac:dyDescent="0.25">
      <c r="B27" s="30" t="s">
        <v>26</v>
      </c>
      <c r="C27" s="24" t="s">
        <v>308</v>
      </c>
      <c r="D27" s="28" t="s">
        <v>48</v>
      </c>
      <c r="E27" s="38">
        <v>12</v>
      </c>
      <c r="F27" s="22"/>
      <c r="G27" s="23"/>
      <c r="H27" s="65">
        <f t="shared" si="1"/>
        <v>0</v>
      </c>
      <c r="I27" s="83"/>
    </row>
    <row r="28" spans="2:9" s="56" customFormat="1" ht="63.75" x14ac:dyDescent="0.25">
      <c r="B28" s="30" t="s">
        <v>27</v>
      </c>
      <c r="C28" s="24" t="s">
        <v>309</v>
      </c>
      <c r="D28" s="28" t="s">
        <v>48</v>
      </c>
      <c r="E28" s="38">
        <v>12</v>
      </c>
      <c r="F28" s="22"/>
      <c r="G28" s="23"/>
      <c r="H28" s="65">
        <f t="shared" si="1"/>
        <v>0</v>
      </c>
      <c r="I28" s="83"/>
    </row>
    <row r="29" spans="2:9" s="56" customFormat="1" ht="89.25" x14ac:dyDescent="0.25">
      <c r="B29" s="30" t="s">
        <v>28</v>
      </c>
      <c r="C29" s="24" t="s">
        <v>310</v>
      </c>
      <c r="D29" s="28" t="s">
        <v>40</v>
      </c>
      <c r="E29" s="26">
        <v>2</v>
      </c>
      <c r="F29" s="22"/>
      <c r="G29" s="23"/>
      <c r="H29" s="65">
        <f t="shared" si="1"/>
        <v>0</v>
      </c>
      <c r="I29" s="83"/>
    </row>
    <row r="30" spans="2:9" s="56" customFormat="1" ht="51" x14ac:dyDescent="0.25">
      <c r="B30" s="30" t="s">
        <v>29</v>
      </c>
      <c r="C30" s="24" t="s">
        <v>311</v>
      </c>
      <c r="D30" s="28" t="s">
        <v>312</v>
      </c>
      <c r="E30" s="38">
        <v>500</v>
      </c>
      <c r="F30" s="22"/>
      <c r="G30" s="23"/>
      <c r="H30" s="65">
        <f t="shared" si="1"/>
        <v>0</v>
      </c>
      <c r="I30" s="83"/>
    </row>
    <row r="31" spans="2:9" s="56" customFormat="1" ht="140.25" x14ac:dyDescent="0.25">
      <c r="B31" s="30" t="s">
        <v>30</v>
      </c>
      <c r="C31" s="24" t="s">
        <v>231</v>
      </c>
      <c r="D31" s="28" t="s">
        <v>40</v>
      </c>
      <c r="E31" s="38">
        <v>105.5</v>
      </c>
      <c r="F31" s="22"/>
      <c r="G31" s="23"/>
      <c r="H31" s="65">
        <f t="shared" si="1"/>
        <v>0</v>
      </c>
      <c r="I31" s="83"/>
    </row>
    <row r="32" spans="2:9" s="56" customFormat="1" ht="38.25" x14ac:dyDescent="0.25">
      <c r="B32" s="30" t="s">
        <v>42</v>
      </c>
      <c r="C32" s="24" t="s">
        <v>232</v>
      </c>
      <c r="D32" s="28" t="s">
        <v>40</v>
      </c>
      <c r="E32" s="38">
        <v>80</v>
      </c>
      <c r="F32" s="22"/>
      <c r="G32" s="23"/>
      <c r="H32" s="65">
        <f t="shared" si="1"/>
        <v>0</v>
      </c>
      <c r="I32" s="83"/>
    </row>
    <row r="33" spans="2:9" s="56" customFormat="1" x14ac:dyDescent="0.25">
      <c r="B33" s="74" t="s">
        <v>205</v>
      </c>
      <c r="C33" s="74" t="s">
        <v>222</v>
      </c>
      <c r="D33" s="75"/>
      <c r="E33" s="76"/>
      <c r="F33" s="77"/>
      <c r="G33" s="23"/>
      <c r="H33" s="78">
        <f>SUM(H34:H36)</f>
        <v>0</v>
      </c>
      <c r="I33" s="83"/>
    </row>
    <row r="34" spans="2:9" s="56" customFormat="1" ht="51" x14ac:dyDescent="0.25">
      <c r="B34" s="30" t="s">
        <v>31</v>
      </c>
      <c r="C34" s="24" t="s">
        <v>236</v>
      </c>
      <c r="D34" s="28" t="s">
        <v>40</v>
      </c>
      <c r="E34" s="38">
        <v>1216.5</v>
      </c>
      <c r="F34" s="22"/>
      <c r="G34" s="73"/>
      <c r="H34" s="65">
        <f t="shared" ref="H34:H36" si="2">+ROUND(E34*F34,2)</f>
        <v>0</v>
      </c>
      <c r="I34" s="83"/>
    </row>
    <row r="35" spans="2:9" s="56" customFormat="1" ht="63.75" x14ac:dyDescent="0.25">
      <c r="B35" s="30" t="s">
        <v>34</v>
      </c>
      <c r="C35" s="24" t="s">
        <v>313</v>
      </c>
      <c r="D35" s="28" t="s">
        <v>48</v>
      </c>
      <c r="E35" s="38">
        <v>4</v>
      </c>
      <c r="F35" s="22"/>
      <c r="G35" s="23"/>
      <c r="H35" s="65">
        <f t="shared" si="2"/>
        <v>0</v>
      </c>
      <c r="I35" s="83"/>
    </row>
    <row r="36" spans="2:9" s="56" customFormat="1" ht="63.75" x14ac:dyDescent="0.25">
      <c r="B36" s="30" t="s">
        <v>36</v>
      </c>
      <c r="C36" s="24" t="s">
        <v>314</v>
      </c>
      <c r="D36" s="28" t="s">
        <v>35</v>
      </c>
      <c r="E36" s="38">
        <v>60</v>
      </c>
      <c r="F36" s="22"/>
      <c r="G36" s="23"/>
      <c r="H36" s="65">
        <f t="shared" si="2"/>
        <v>0</v>
      </c>
      <c r="I36" s="83"/>
    </row>
    <row r="37" spans="2:9" s="56" customFormat="1" x14ac:dyDescent="0.25">
      <c r="B37" s="74" t="s">
        <v>206</v>
      </c>
      <c r="C37" s="74" t="s">
        <v>223</v>
      </c>
      <c r="D37" s="75"/>
      <c r="E37" s="76"/>
      <c r="F37" s="77"/>
      <c r="G37" s="23"/>
      <c r="H37" s="78">
        <f>SUM(H38:H39)</f>
        <v>0</v>
      </c>
      <c r="I37" s="83"/>
    </row>
    <row r="38" spans="2:9" s="56" customFormat="1" ht="38.25" x14ac:dyDescent="0.25">
      <c r="B38" s="30" t="s">
        <v>43</v>
      </c>
      <c r="C38" s="24" t="s">
        <v>315</v>
      </c>
      <c r="D38" s="28" t="s">
        <v>40</v>
      </c>
      <c r="E38" s="38">
        <v>338</v>
      </c>
      <c r="F38" s="22"/>
      <c r="G38" s="73"/>
      <c r="H38" s="65">
        <f t="shared" ref="H38:H39" si="3">+ROUND(E38*F38,2)</f>
        <v>0</v>
      </c>
      <c r="I38" s="83"/>
    </row>
    <row r="39" spans="2:9" s="56" customFormat="1" ht="76.5" x14ac:dyDescent="0.25">
      <c r="B39" s="30" t="s">
        <v>44</v>
      </c>
      <c r="C39" s="24" t="s">
        <v>316</v>
      </c>
      <c r="D39" s="28" t="s">
        <v>35</v>
      </c>
      <c r="E39" s="38">
        <v>255.73</v>
      </c>
      <c r="F39" s="22"/>
      <c r="G39" s="23"/>
      <c r="H39" s="65">
        <f t="shared" si="3"/>
        <v>0</v>
      </c>
      <c r="I39" s="83"/>
    </row>
    <row r="40" spans="2:9" s="56" customFormat="1" x14ac:dyDescent="0.25">
      <c r="B40" s="74" t="s">
        <v>207</v>
      </c>
      <c r="C40" s="74" t="s">
        <v>224</v>
      </c>
      <c r="D40" s="75"/>
      <c r="E40" s="76"/>
      <c r="F40" s="77"/>
      <c r="G40" s="23"/>
      <c r="H40" s="78">
        <f>H41+H51</f>
        <v>0</v>
      </c>
      <c r="I40" s="83"/>
    </row>
    <row r="41" spans="2:9" s="56" customFormat="1" x14ac:dyDescent="0.25">
      <c r="B41" s="79" t="s">
        <v>275</v>
      </c>
      <c r="C41" s="79" t="s">
        <v>265</v>
      </c>
      <c r="D41" s="75"/>
      <c r="E41" s="76"/>
      <c r="F41" s="77"/>
      <c r="G41" s="23"/>
      <c r="H41" s="80">
        <f>SUM(H42:H50)</f>
        <v>0</v>
      </c>
      <c r="I41" s="83"/>
    </row>
    <row r="42" spans="2:9" s="56" customFormat="1" ht="38.25" x14ac:dyDescent="0.25">
      <c r="B42" s="30" t="s">
        <v>108</v>
      </c>
      <c r="C42" s="24" t="s">
        <v>238</v>
      </c>
      <c r="D42" s="28" t="s">
        <v>40</v>
      </c>
      <c r="E42" s="38">
        <v>496.89</v>
      </c>
      <c r="F42" s="22"/>
      <c r="G42" s="73"/>
      <c r="H42" s="65">
        <f t="shared" ref="H42:H50" si="4">+ROUND(E42*F42,2)</f>
        <v>0</v>
      </c>
      <c r="I42" s="83"/>
    </row>
    <row r="43" spans="2:9" s="56" customFormat="1" ht="25.5" x14ac:dyDescent="0.25">
      <c r="B43" s="30" t="s">
        <v>45</v>
      </c>
      <c r="C43" s="24" t="s">
        <v>239</v>
      </c>
      <c r="D43" s="28" t="s">
        <v>35</v>
      </c>
      <c r="E43" s="38">
        <v>25</v>
      </c>
      <c r="F43" s="22"/>
      <c r="G43" s="73"/>
      <c r="H43" s="65">
        <f t="shared" si="4"/>
        <v>0</v>
      </c>
      <c r="I43" s="83"/>
    </row>
    <row r="44" spans="2:9" s="56" customFormat="1" ht="38.25" x14ac:dyDescent="0.25">
      <c r="B44" s="30" t="s">
        <v>46</v>
      </c>
      <c r="C44" s="24" t="s">
        <v>240</v>
      </c>
      <c r="D44" s="28" t="s">
        <v>41</v>
      </c>
      <c r="E44" s="38">
        <v>6</v>
      </c>
      <c r="F44" s="22"/>
      <c r="G44" s="23"/>
      <c r="H44" s="65">
        <f t="shared" si="4"/>
        <v>0</v>
      </c>
      <c r="I44" s="83"/>
    </row>
    <row r="45" spans="2:9" s="56" customFormat="1" ht="38.25" x14ac:dyDescent="0.25">
      <c r="B45" s="30" t="s">
        <v>47</v>
      </c>
      <c r="C45" s="24" t="s">
        <v>241</v>
      </c>
      <c r="D45" s="28" t="s">
        <v>41</v>
      </c>
      <c r="E45" s="38">
        <v>6</v>
      </c>
      <c r="F45" s="22"/>
      <c r="G45" s="23"/>
      <c r="H45" s="65">
        <f t="shared" si="4"/>
        <v>0</v>
      </c>
      <c r="I45" s="83"/>
    </row>
    <row r="46" spans="2:9" s="56" customFormat="1" ht="38.25" x14ac:dyDescent="0.25">
      <c r="B46" s="30" t="s">
        <v>49</v>
      </c>
      <c r="C46" s="24" t="s">
        <v>242</v>
      </c>
      <c r="D46" s="28" t="s">
        <v>243</v>
      </c>
      <c r="E46" s="38">
        <v>36</v>
      </c>
      <c r="F46" s="22"/>
      <c r="G46" s="23"/>
      <c r="H46" s="65">
        <f t="shared" si="4"/>
        <v>0</v>
      </c>
      <c r="I46" s="83"/>
    </row>
    <row r="47" spans="2:9" s="56" customFormat="1" ht="38.25" x14ac:dyDescent="0.25">
      <c r="B47" s="30" t="s">
        <v>50</v>
      </c>
      <c r="C47" s="24" t="s">
        <v>317</v>
      </c>
      <c r="D47" s="28" t="s">
        <v>48</v>
      </c>
      <c r="E47" s="38">
        <v>18</v>
      </c>
      <c r="F47" s="22"/>
      <c r="G47" s="23"/>
      <c r="H47" s="65">
        <f t="shared" si="4"/>
        <v>0</v>
      </c>
      <c r="I47" s="83"/>
    </row>
    <row r="48" spans="2:9" s="56" customFormat="1" ht="38.25" x14ac:dyDescent="0.25">
      <c r="B48" s="30" t="s">
        <v>51</v>
      </c>
      <c r="C48" s="24" t="s">
        <v>318</v>
      </c>
      <c r="D48" s="28" t="s">
        <v>48</v>
      </c>
      <c r="E48" s="38">
        <v>1</v>
      </c>
      <c r="F48" s="22"/>
      <c r="G48" s="23"/>
      <c r="H48" s="65">
        <f t="shared" si="4"/>
        <v>0</v>
      </c>
      <c r="I48" s="83"/>
    </row>
    <row r="49" spans="2:9" s="56" customFormat="1" ht="38.25" x14ac:dyDescent="0.25">
      <c r="B49" s="30" t="s">
        <v>52</v>
      </c>
      <c r="C49" s="24" t="s">
        <v>319</v>
      </c>
      <c r="D49" s="28" t="s">
        <v>48</v>
      </c>
      <c r="E49" s="38">
        <v>1</v>
      </c>
      <c r="F49" s="22"/>
      <c r="G49" s="23"/>
      <c r="H49" s="65">
        <f t="shared" si="4"/>
        <v>0</v>
      </c>
      <c r="I49" s="83"/>
    </row>
    <row r="50" spans="2:9" s="56" customFormat="1" ht="38.25" x14ac:dyDescent="0.25">
      <c r="B50" s="30" t="s">
        <v>53</v>
      </c>
      <c r="C50" s="24" t="s">
        <v>320</v>
      </c>
      <c r="D50" s="28" t="s">
        <v>48</v>
      </c>
      <c r="E50" s="38">
        <v>1</v>
      </c>
      <c r="F50" s="22"/>
      <c r="G50" s="23"/>
      <c r="H50" s="65">
        <f t="shared" si="4"/>
        <v>0</v>
      </c>
      <c r="I50" s="83"/>
    </row>
    <row r="51" spans="2:9" s="56" customFormat="1" x14ac:dyDescent="0.25">
      <c r="B51" s="79" t="s">
        <v>276</v>
      </c>
      <c r="C51" s="79" t="s">
        <v>277</v>
      </c>
      <c r="D51" s="75"/>
      <c r="E51" s="76"/>
      <c r="F51" s="77"/>
      <c r="G51" s="23"/>
      <c r="H51" s="80">
        <f>SUM(H52:H54)</f>
        <v>0</v>
      </c>
      <c r="I51" s="83"/>
    </row>
    <row r="52" spans="2:9" s="56" customFormat="1" ht="51" x14ac:dyDescent="0.25">
      <c r="B52" s="30" t="s">
        <v>54</v>
      </c>
      <c r="C52" s="24" t="s">
        <v>321</v>
      </c>
      <c r="D52" s="28" t="s">
        <v>41</v>
      </c>
      <c r="E52" s="38">
        <v>5</v>
      </c>
      <c r="F52" s="22"/>
      <c r="G52" s="23"/>
      <c r="H52" s="65">
        <f t="shared" ref="H52:H54" si="5">+ROUND(E52*F52,2)</f>
        <v>0</v>
      </c>
      <c r="I52" s="83"/>
    </row>
    <row r="53" spans="2:9" s="56" customFormat="1" ht="38.25" x14ac:dyDescent="0.25">
      <c r="B53" s="30" t="s">
        <v>55</v>
      </c>
      <c r="C53" s="24" t="s">
        <v>322</v>
      </c>
      <c r="D53" s="28" t="s">
        <v>41</v>
      </c>
      <c r="E53" s="38">
        <v>5</v>
      </c>
      <c r="F53" s="22"/>
      <c r="G53" s="73"/>
      <c r="H53" s="65">
        <f t="shared" si="5"/>
        <v>0</v>
      </c>
      <c r="I53" s="83"/>
    </row>
    <row r="54" spans="2:9" s="56" customFormat="1" ht="63.75" x14ac:dyDescent="0.25">
      <c r="B54" s="30" t="s">
        <v>56</v>
      </c>
      <c r="C54" s="24" t="s">
        <v>323</v>
      </c>
      <c r="D54" s="28" t="s">
        <v>48</v>
      </c>
      <c r="E54" s="38">
        <v>2</v>
      </c>
      <c r="F54" s="22"/>
      <c r="G54" s="23"/>
      <c r="H54" s="65">
        <f t="shared" si="5"/>
        <v>0</v>
      </c>
      <c r="I54" s="83"/>
    </row>
    <row r="55" spans="2:9" s="56" customFormat="1" x14ac:dyDescent="0.25">
      <c r="B55" s="74" t="s">
        <v>208</v>
      </c>
      <c r="C55" s="74" t="s">
        <v>226</v>
      </c>
      <c r="D55" s="75"/>
      <c r="E55" s="76"/>
      <c r="F55" s="77"/>
      <c r="G55" s="23"/>
      <c r="H55" s="78">
        <f>H56+H60+H72+H74+H78+H80</f>
        <v>0</v>
      </c>
      <c r="I55" s="83"/>
    </row>
    <row r="56" spans="2:9" s="56" customFormat="1" x14ac:dyDescent="0.25">
      <c r="B56" s="79" t="s">
        <v>278</v>
      </c>
      <c r="C56" s="79" t="s">
        <v>263</v>
      </c>
      <c r="D56" s="75"/>
      <c r="E56" s="76"/>
      <c r="F56" s="77"/>
      <c r="G56" s="23"/>
      <c r="H56" s="80">
        <f>SUM(H57:H59)</f>
        <v>0</v>
      </c>
      <c r="I56" s="83"/>
    </row>
    <row r="57" spans="2:9" s="56" customFormat="1" ht="38.25" x14ac:dyDescent="0.25">
      <c r="B57" s="30" t="s">
        <v>57</v>
      </c>
      <c r="C57" s="24" t="s">
        <v>244</v>
      </c>
      <c r="D57" s="28" t="s">
        <v>48</v>
      </c>
      <c r="E57" s="38">
        <v>11</v>
      </c>
      <c r="F57" s="22"/>
      <c r="G57" s="73"/>
      <c r="H57" s="65">
        <f t="shared" ref="H57:H59" si="6">+ROUND(E57*F57,2)</f>
        <v>0</v>
      </c>
      <c r="I57" s="83"/>
    </row>
    <row r="58" spans="2:9" s="56" customFormat="1" ht="38.25" x14ac:dyDescent="0.25">
      <c r="B58" s="30" t="s">
        <v>58</v>
      </c>
      <c r="C58" s="24" t="s">
        <v>245</v>
      </c>
      <c r="D58" s="28" t="s">
        <v>48</v>
      </c>
      <c r="E58" s="38">
        <v>56</v>
      </c>
      <c r="F58" s="22"/>
      <c r="G58" s="73"/>
      <c r="H58" s="65">
        <f t="shared" si="6"/>
        <v>0</v>
      </c>
      <c r="I58" s="83"/>
    </row>
    <row r="59" spans="2:9" s="56" customFormat="1" ht="51" x14ac:dyDescent="0.25">
      <c r="B59" s="30" t="s">
        <v>59</v>
      </c>
      <c r="C59" s="24" t="s">
        <v>246</v>
      </c>
      <c r="D59" s="28" t="s">
        <v>247</v>
      </c>
      <c r="E59" s="38">
        <v>163</v>
      </c>
      <c r="F59" s="22"/>
      <c r="G59" s="23"/>
      <c r="H59" s="65">
        <f t="shared" si="6"/>
        <v>0</v>
      </c>
      <c r="I59" s="83"/>
    </row>
    <row r="60" spans="2:9" s="56" customFormat="1" x14ac:dyDescent="0.25">
      <c r="B60" s="79" t="s">
        <v>279</v>
      </c>
      <c r="C60" s="79" t="s">
        <v>227</v>
      </c>
      <c r="D60" s="75"/>
      <c r="E60" s="76"/>
      <c r="F60" s="77"/>
      <c r="G60" s="23"/>
      <c r="H60" s="80">
        <f>SUM(G61:H71)</f>
        <v>0</v>
      </c>
      <c r="I60" s="83"/>
    </row>
    <row r="61" spans="2:9" s="56" customFormat="1" ht="89.25" x14ac:dyDescent="0.25">
      <c r="B61" s="30" t="s">
        <v>60</v>
      </c>
      <c r="C61" s="24" t="s">
        <v>248</v>
      </c>
      <c r="D61" s="28" t="s">
        <v>247</v>
      </c>
      <c r="E61" s="38">
        <v>163</v>
      </c>
      <c r="F61" s="22"/>
      <c r="G61" s="23"/>
      <c r="H61" s="65">
        <f t="shared" ref="H61:H71" si="7">+ROUND(E61*F61,2)</f>
        <v>0</v>
      </c>
      <c r="I61" s="83"/>
    </row>
    <row r="62" spans="2:9" s="56" customFormat="1" ht="114.75" x14ac:dyDescent="0.25">
      <c r="B62" s="30" t="s">
        <v>61</v>
      </c>
      <c r="C62" s="24" t="s">
        <v>249</v>
      </c>
      <c r="D62" s="28" t="s">
        <v>247</v>
      </c>
      <c r="E62" s="38">
        <v>20</v>
      </c>
      <c r="F62" s="22"/>
      <c r="G62" s="73"/>
      <c r="H62" s="65">
        <f t="shared" si="7"/>
        <v>0</v>
      </c>
      <c r="I62" s="83"/>
    </row>
    <row r="63" spans="2:9" s="56" customFormat="1" ht="25.5" x14ac:dyDescent="0.25">
      <c r="B63" s="30" t="s">
        <v>62</v>
      </c>
      <c r="C63" s="24" t="s">
        <v>250</v>
      </c>
      <c r="D63" s="28" t="s">
        <v>35</v>
      </c>
      <c r="E63" s="26">
        <v>50</v>
      </c>
      <c r="F63" s="22"/>
      <c r="G63" s="73"/>
      <c r="H63" s="65">
        <f t="shared" si="7"/>
        <v>0</v>
      </c>
      <c r="I63" s="83"/>
    </row>
    <row r="64" spans="2:9" s="56" customFormat="1" ht="38.25" x14ac:dyDescent="0.25">
      <c r="B64" s="30" t="s">
        <v>63</v>
      </c>
      <c r="C64" s="24" t="s">
        <v>324</v>
      </c>
      <c r="D64" s="28" t="s">
        <v>48</v>
      </c>
      <c r="E64" s="38">
        <v>56</v>
      </c>
      <c r="F64" s="22"/>
      <c r="G64" s="23"/>
      <c r="H64" s="65">
        <f t="shared" si="7"/>
        <v>0</v>
      </c>
      <c r="I64" s="83"/>
    </row>
    <row r="65" spans="2:9" s="56" customFormat="1" ht="25.5" x14ac:dyDescent="0.25">
      <c r="B65" s="30" t="s">
        <v>109</v>
      </c>
      <c r="C65" s="24" t="s">
        <v>366</v>
      </c>
      <c r="D65" s="28" t="s">
        <v>35</v>
      </c>
      <c r="E65" s="26">
        <v>50</v>
      </c>
      <c r="F65" s="22"/>
      <c r="G65" s="23"/>
      <c r="H65" s="65">
        <f t="shared" si="7"/>
        <v>0</v>
      </c>
      <c r="I65" s="83"/>
    </row>
    <row r="66" spans="2:9" s="56" customFormat="1" ht="38.25" x14ac:dyDescent="0.25">
      <c r="B66" s="30" t="s">
        <v>110</v>
      </c>
      <c r="C66" s="24" t="s">
        <v>325</v>
      </c>
      <c r="D66" s="28" t="s">
        <v>48</v>
      </c>
      <c r="E66" s="38">
        <v>46</v>
      </c>
      <c r="F66" s="22"/>
      <c r="G66" s="23"/>
      <c r="H66" s="65">
        <f t="shared" si="7"/>
        <v>0</v>
      </c>
      <c r="I66" s="83"/>
    </row>
    <row r="67" spans="2:9" s="56" customFormat="1" ht="51" x14ac:dyDescent="0.25">
      <c r="B67" s="30" t="s">
        <v>64</v>
      </c>
      <c r="C67" s="24" t="s">
        <v>326</v>
      </c>
      <c r="D67" s="28" t="s">
        <v>48</v>
      </c>
      <c r="E67" s="38">
        <v>80</v>
      </c>
      <c r="F67" s="22"/>
      <c r="G67" s="23"/>
      <c r="H67" s="65">
        <f t="shared" si="7"/>
        <v>0</v>
      </c>
      <c r="I67" s="83"/>
    </row>
    <row r="68" spans="2:9" s="56" customFormat="1" ht="51" x14ac:dyDescent="0.25">
      <c r="B68" s="30" t="s">
        <v>65</v>
      </c>
      <c r="C68" s="24" t="s">
        <v>327</v>
      </c>
      <c r="D68" s="28" t="s">
        <v>48</v>
      </c>
      <c r="E68" s="38">
        <v>1</v>
      </c>
      <c r="F68" s="22"/>
      <c r="G68" s="23"/>
      <c r="H68" s="65">
        <f t="shared" si="7"/>
        <v>0</v>
      </c>
      <c r="I68" s="83"/>
    </row>
    <row r="69" spans="2:9" s="56" customFormat="1" ht="63.75" x14ac:dyDescent="0.25">
      <c r="B69" s="30" t="s">
        <v>66</v>
      </c>
      <c r="C69" s="24" t="s">
        <v>328</v>
      </c>
      <c r="D69" s="28" t="s">
        <v>48</v>
      </c>
      <c r="E69" s="38">
        <v>1</v>
      </c>
      <c r="F69" s="22"/>
      <c r="G69" s="23"/>
      <c r="H69" s="65">
        <f t="shared" si="7"/>
        <v>0</v>
      </c>
      <c r="I69" s="83"/>
    </row>
    <row r="70" spans="2:9" s="56" customFormat="1" ht="38.25" x14ac:dyDescent="0.25">
      <c r="B70" s="30" t="s">
        <v>67</v>
      </c>
      <c r="C70" s="24" t="s">
        <v>329</v>
      </c>
      <c r="D70" s="28" t="s">
        <v>48</v>
      </c>
      <c r="E70" s="38">
        <v>12</v>
      </c>
      <c r="F70" s="22"/>
      <c r="G70" s="23"/>
      <c r="H70" s="65">
        <f t="shared" si="7"/>
        <v>0</v>
      </c>
      <c r="I70" s="83"/>
    </row>
    <row r="71" spans="2:9" s="56" customFormat="1" ht="38.25" x14ac:dyDescent="0.25">
      <c r="B71" s="30" t="s">
        <v>68</v>
      </c>
      <c r="C71" s="24" t="s">
        <v>330</v>
      </c>
      <c r="D71" s="28" t="s">
        <v>48</v>
      </c>
      <c r="E71" s="38">
        <v>6</v>
      </c>
      <c r="F71" s="22"/>
      <c r="G71" s="23"/>
      <c r="H71" s="65">
        <f t="shared" si="7"/>
        <v>0</v>
      </c>
      <c r="I71" s="83"/>
    </row>
    <row r="72" spans="2:9" s="56" customFormat="1" x14ac:dyDescent="0.25">
      <c r="B72" s="79" t="s">
        <v>280</v>
      </c>
      <c r="C72" s="79" t="s">
        <v>223</v>
      </c>
      <c r="D72" s="75"/>
      <c r="E72" s="76"/>
      <c r="F72" s="77"/>
      <c r="G72" s="23"/>
      <c r="H72" s="80">
        <f>SUM(H73)</f>
        <v>0</v>
      </c>
      <c r="I72" s="83"/>
    </row>
    <row r="73" spans="2:9" s="56" customFormat="1" ht="76.5" x14ac:dyDescent="0.25">
      <c r="B73" s="30" t="s">
        <v>69</v>
      </c>
      <c r="C73" s="24" t="s">
        <v>237</v>
      </c>
      <c r="D73" s="28" t="s">
        <v>40</v>
      </c>
      <c r="E73" s="38">
        <v>158.88999999999999</v>
      </c>
      <c r="F73" s="22"/>
      <c r="G73" s="23"/>
      <c r="H73" s="65">
        <f t="shared" ref="H73" si="8">+ROUND(E73*F73,2)</f>
        <v>0</v>
      </c>
      <c r="I73" s="83"/>
    </row>
    <row r="74" spans="2:9" s="56" customFormat="1" x14ac:dyDescent="0.25">
      <c r="B74" s="79" t="s">
        <v>281</v>
      </c>
      <c r="C74" s="79" t="s">
        <v>215</v>
      </c>
      <c r="D74" s="75"/>
      <c r="E74" s="76"/>
      <c r="F74" s="77"/>
      <c r="G74" s="23"/>
      <c r="H74" s="80">
        <f>SUM(H75:H77)</f>
        <v>0</v>
      </c>
      <c r="I74" s="83"/>
    </row>
    <row r="75" spans="2:9" s="56" customFormat="1" ht="51" x14ac:dyDescent="0.25">
      <c r="B75" s="30" t="s">
        <v>70</v>
      </c>
      <c r="C75" s="24" t="s">
        <v>331</v>
      </c>
      <c r="D75" s="28" t="s">
        <v>40</v>
      </c>
      <c r="E75" s="38">
        <v>200</v>
      </c>
      <c r="F75" s="22"/>
      <c r="G75" s="23"/>
      <c r="H75" s="65">
        <f t="shared" ref="H75:H77" si="9">+ROUND(E75*F75,2)</f>
        <v>0</v>
      </c>
      <c r="I75" s="83"/>
    </row>
    <row r="76" spans="2:9" s="56" customFormat="1" ht="25.5" x14ac:dyDescent="0.25">
      <c r="B76" s="30" t="s">
        <v>71</v>
      </c>
      <c r="C76" s="24" t="s">
        <v>332</v>
      </c>
      <c r="D76" s="28" t="s">
        <v>40</v>
      </c>
      <c r="E76" s="38">
        <v>338</v>
      </c>
      <c r="F76" s="22"/>
      <c r="G76" s="73"/>
      <c r="H76" s="65">
        <f t="shared" si="9"/>
        <v>0</v>
      </c>
      <c r="I76" s="83"/>
    </row>
    <row r="77" spans="2:9" s="56" customFormat="1" ht="63.75" x14ac:dyDescent="0.25">
      <c r="B77" s="30" t="s">
        <v>72</v>
      </c>
      <c r="C77" s="24" t="s">
        <v>333</v>
      </c>
      <c r="D77" s="28" t="s">
        <v>40</v>
      </c>
      <c r="E77" s="38">
        <v>1036</v>
      </c>
      <c r="F77" s="22"/>
      <c r="G77" s="23"/>
      <c r="H77" s="65">
        <f t="shared" si="9"/>
        <v>0</v>
      </c>
      <c r="I77" s="83"/>
    </row>
    <row r="78" spans="2:9" s="56" customFormat="1" x14ac:dyDescent="0.25">
      <c r="B78" s="79" t="s">
        <v>282</v>
      </c>
      <c r="C78" s="79" t="s">
        <v>222</v>
      </c>
      <c r="D78" s="75"/>
      <c r="E78" s="76"/>
      <c r="F78" s="77"/>
      <c r="G78" s="23"/>
      <c r="H78" s="80">
        <f>SUM(H79)</f>
        <v>0</v>
      </c>
      <c r="I78" s="83"/>
    </row>
    <row r="79" spans="2:9" s="56" customFormat="1" ht="140.25" x14ac:dyDescent="0.25">
      <c r="B79" s="30" t="s">
        <v>111</v>
      </c>
      <c r="C79" s="24" t="s">
        <v>334</v>
      </c>
      <c r="D79" s="28" t="s">
        <v>40</v>
      </c>
      <c r="E79" s="38">
        <v>53</v>
      </c>
      <c r="F79" s="22"/>
      <c r="G79" s="73"/>
      <c r="H79" s="65">
        <f t="shared" ref="H79" si="10">+ROUND(E79*F79,2)</f>
        <v>0</v>
      </c>
      <c r="I79" s="83"/>
    </row>
    <row r="80" spans="2:9" s="56" customFormat="1" x14ac:dyDescent="0.25">
      <c r="B80" s="79" t="s">
        <v>283</v>
      </c>
      <c r="C80" s="79" t="s">
        <v>234</v>
      </c>
      <c r="D80" s="75"/>
      <c r="E80" s="76"/>
      <c r="F80" s="77"/>
      <c r="G80" s="23"/>
      <c r="H80" s="80">
        <f>SUM(H81:H100)</f>
        <v>0</v>
      </c>
      <c r="I80" s="83"/>
    </row>
    <row r="81" spans="2:9" s="56" customFormat="1" ht="76.5" x14ac:dyDescent="0.25">
      <c r="B81" s="30" t="s">
        <v>112</v>
      </c>
      <c r="C81" s="24" t="s">
        <v>335</v>
      </c>
      <c r="D81" s="28" t="s">
        <v>247</v>
      </c>
      <c r="E81" s="38">
        <v>6</v>
      </c>
      <c r="F81" s="22"/>
      <c r="G81" s="23"/>
      <c r="H81" s="65">
        <f t="shared" ref="H81:H100" si="11">+ROUND(E81*F81,2)</f>
        <v>0</v>
      </c>
      <c r="I81" s="83"/>
    </row>
    <row r="82" spans="2:9" s="56" customFormat="1" ht="63.75" x14ac:dyDescent="0.25">
      <c r="B82" s="30" t="s">
        <v>113</v>
      </c>
      <c r="C82" s="24" t="s">
        <v>336</v>
      </c>
      <c r="D82" s="28" t="s">
        <v>247</v>
      </c>
      <c r="E82" s="38">
        <v>7</v>
      </c>
      <c r="F82" s="22"/>
      <c r="G82" s="23"/>
      <c r="H82" s="65">
        <f t="shared" si="11"/>
        <v>0</v>
      </c>
      <c r="I82" s="83"/>
    </row>
    <row r="83" spans="2:9" s="56" customFormat="1" ht="63.75" x14ac:dyDescent="0.25">
      <c r="B83" s="30" t="s">
        <v>73</v>
      </c>
      <c r="C83" s="24" t="s">
        <v>252</v>
      </c>
      <c r="D83" s="28" t="s">
        <v>48</v>
      </c>
      <c r="E83" s="38">
        <v>6</v>
      </c>
      <c r="F83" s="22"/>
      <c r="G83" s="73"/>
      <c r="H83" s="65">
        <f t="shared" si="11"/>
        <v>0</v>
      </c>
      <c r="I83" s="83"/>
    </row>
    <row r="84" spans="2:9" s="56" customFormat="1" ht="63.75" x14ac:dyDescent="0.25">
      <c r="B84" s="30" t="s">
        <v>74</v>
      </c>
      <c r="C84" s="24" t="s">
        <v>337</v>
      </c>
      <c r="D84" s="28" t="s">
        <v>48</v>
      </c>
      <c r="E84" s="38">
        <v>1</v>
      </c>
      <c r="F84" s="22"/>
      <c r="G84" s="23"/>
      <c r="H84" s="65">
        <f t="shared" si="11"/>
        <v>0</v>
      </c>
      <c r="I84" s="83"/>
    </row>
    <row r="85" spans="2:9" s="56" customFormat="1" ht="63.75" x14ac:dyDescent="0.25">
      <c r="B85" s="30" t="s">
        <v>75</v>
      </c>
      <c r="C85" s="24" t="s">
        <v>338</v>
      </c>
      <c r="D85" s="28" t="s">
        <v>48</v>
      </c>
      <c r="E85" s="38">
        <v>9</v>
      </c>
      <c r="F85" s="22"/>
      <c r="G85" s="73"/>
      <c r="H85" s="65">
        <f t="shared" si="11"/>
        <v>0</v>
      </c>
      <c r="I85" s="83"/>
    </row>
    <row r="86" spans="2:9" s="56" customFormat="1" ht="25.5" x14ac:dyDescent="0.25">
      <c r="B86" s="30" t="s">
        <v>76</v>
      </c>
      <c r="C86" s="24" t="s">
        <v>339</v>
      </c>
      <c r="D86" s="28" t="s">
        <v>48</v>
      </c>
      <c r="E86" s="38">
        <v>3</v>
      </c>
      <c r="F86" s="22"/>
      <c r="G86" s="23"/>
      <c r="H86" s="65">
        <f t="shared" si="11"/>
        <v>0</v>
      </c>
      <c r="I86" s="83"/>
    </row>
    <row r="87" spans="2:9" s="56" customFormat="1" ht="25.5" x14ac:dyDescent="0.25">
      <c r="B87" s="30" t="s">
        <v>77</v>
      </c>
      <c r="C87" s="24" t="s">
        <v>340</v>
      </c>
      <c r="D87" s="28" t="s">
        <v>48</v>
      </c>
      <c r="E87" s="38">
        <v>3</v>
      </c>
      <c r="F87" s="22"/>
      <c r="G87" s="23"/>
      <c r="H87" s="65">
        <f t="shared" si="11"/>
        <v>0</v>
      </c>
      <c r="I87" s="83"/>
    </row>
    <row r="88" spans="2:9" s="56" customFormat="1" ht="25.5" x14ac:dyDescent="0.25">
      <c r="B88" s="30" t="s">
        <v>78</v>
      </c>
      <c r="C88" s="24" t="s">
        <v>341</v>
      </c>
      <c r="D88" s="28" t="s">
        <v>48</v>
      </c>
      <c r="E88" s="38">
        <v>1</v>
      </c>
      <c r="F88" s="22"/>
      <c r="G88" s="23"/>
      <c r="H88" s="65">
        <f t="shared" si="11"/>
        <v>0</v>
      </c>
      <c r="I88" s="83"/>
    </row>
    <row r="89" spans="2:9" s="56" customFormat="1" ht="25.5" x14ac:dyDescent="0.25">
      <c r="B89" s="30" t="s">
        <v>79</v>
      </c>
      <c r="C89" s="24" t="s">
        <v>253</v>
      </c>
      <c r="D89" s="28" t="s">
        <v>48</v>
      </c>
      <c r="E89" s="38">
        <v>6</v>
      </c>
      <c r="F89" s="22"/>
      <c r="G89" s="23"/>
      <c r="H89" s="65">
        <f t="shared" si="11"/>
        <v>0</v>
      </c>
      <c r="I89" s="83"/>
    </row>
    <row r="90" spans="2:9" s="56" customFormat="1" ht="25.5" x14ac:dyDescent="0.25">
      <c r="B90" s="30" t="s">
        <v>80</v>
      </c>
      <c r="C90" s="24" t="s">
        <v>254</v>
      </c>
      <c r="D90" s="28" t="s">
        <v>48</v>
      </c>
      <c r="E90" s="38">
        <v>9</v>
      </c>
      <c r="F90" s="22"/>
      <c r="G90" s="23"/>
      <c r="H90" s="65">
        <f t="shared" si="11"/>
        <v>0</v>
      </c>
      <c r="I90" s="83"/>
    </row>
    <row r="91" spans="2:9" s="56" customFormat="1" ht="25.5" x14ac:dyDescent="0.25">
      <c r="B91" s="30" t="s">
        <v>81</v>
      </c>
      <c r="C91" s="24" t="s">
        <v>255</v>
      </c>
      <c r="D91" s="28" t="s">
        <v>48</v>
      </c>
      <c r="E91" s="38">
        <v>9</v>
      </c>
      <c r="F91" s="22"/>
      <c r="G91" s="23"/>
      <c r="H91" s="65">
        <f t="shared" si="11"/>
        <v>0</v>
      </c>
      <c r="I91" s="83"/>
    </row>
    <row r="92" spans="2:9" s="56" customFormat="1" ht="38.25" x14ac:dyDescent="0.25">
      <c r="B92" s="30" t="s">
        <v>82</v>
      </c>
      <c r="C92" s="24" t="s">
        <v>256</v>
      </c>
      <c r="D92" s="28" t="s">
        <v>48</v>
      </c>
      <c r="E92" s="38">
        <v>2</v>
      </c>
      <c r="F92" s="22"/>
      <c r="G92" s="23"/>
      <c r="H92" s="65">
        <f t="shared" si="11"/>
        <v>0</v>
      </c>
      <c r="I92" s="83"/>
    </row>
    <row r="93" spans="2:9" s="56" customFormat="1" ht="51" x14ac:dyDescent="0.25">
      <c r="B93" s="30" t="s">
        <v>83</v>
      </c>
      <c r="C93" s="24" t="s">
        <v>257</v>
      </c>
      <c r="D93" s="28" t="s">
        <v>48</v>
      </c>
      <c r="E93" s="38">
        <v>9</v>
      </c>
      <c r="F93" s="22"/>
      <c r="G93" s="23"/>
      <c r="H93" s="65">
        <f t="shared" si="11"/>
        <v>0</v>
      </c>
      <c r="I93" s="83"/>
    </row>
    <row r="94" spans="2:9" s="56" customFormat="1" ht="51" x14ac:dyDescent="0.25">
      <c r="B94" s="30" t="s">
        <v>84</v>
      </c>
      <c r="C94" s="24" t="s">
        <v>342</v>
      </c>
      <c r="D94" s="28" t="s">
        <v>48</v>
      </c>
      <c r="E94" s="38">
        <v>8</v>
      </c>
      <c r="F94" s="22"/>
      <c r="G94" s="23"/>
      <c r="H94" s="65">
        <f t="shared" si="11"/>
        <v>0</v>
      </c>
      <c r="I94" s="83"/>
    </row>
    <row r="95" spans="2:9" s="56" customFormat="1" ht="38.25" x14ac:dyDescent="0.25">
      <c r="B95" s="30" t="s">
        <v>85</v>
      </c>
      <c r="C95" s="24" t="s">
        <v>258</v>
      </c>
      <c r="D95" s="28" t="s">
        <v>48</v>
      </c>
      <c r="E95" s="38">
        <v>6</v>
      </c>
      <c r="F95" s="22"/>
      <c r="G95" s="23"/>
      <c r="H95" s="65">
        <f t="shared" si="11"/>
        <v>0</v>
      </c>
      <c r="I95" s="83"/>
    </row>
    <row r="96" spans="2:9" s="56" customFormat="1" ht="38.25" x14ac:dyDescent="0.25">
      <c r="B96" s="30" t="s">
        <v>86</v>
      </c>
      <c r="C96" s="24" t="s">
        <v>259</v>
      </c>
      <c r="D96" s="28" t="s">
        <v>48</v>
      </c>
      <c r="E96" s="38">
        <v>18</v>
      </c>
      <c r="F96" s="22"/>
      <c r="G96" s="23"/>
      <c r="H96" s="65">
        <f t="shared" si="11"/>
        <v>0</v>
      </c>
      <c r="I96" s="83"/>
    </row>
    <row r="97" spans="2:9" s="56" customFormat="1" ht="38.25" x14ac:dyDescent="0.25">
      <c r="B97" s="30" t="s">
        <v>87</v>
      </c>
      <c r="C97" s="24" t="s">
        <v>343</v>
      </c>
      <c r="D97" s="28" t="s">
        <v>48</v>
      </c>
      <c r="E97" s="38">
        <v>3</v>
      </c>
      <c r="F97" s="22"/>
      <c r="G97" s="23"/>
      <c r="H97" s="65">
        <f t="shared" si="11"/>
        <v>0</v>
      </c>
      <c r="I97" s="83"/>
    </row>
    <row r="98" spans="2:9" s="56" customFormat="1" ht="25.5" x14ac:dyDescent="0.25">
      <c r="B98" s="30" t="s">
        <v>88</v>
      </c>
      <c r="C98" s="24" t="s">
        <v>260</v>
      </c>
      <c r="D98" s="28" t="s">
        <v>48</v>
      </c>
      <c r="E98" s="38">
        <v>3</v>
      </c>
      <c r="F98" s="22"/>
      <c r="G98" s="23"/>
      <c r="H98" s="65">
        <f t="shared" si="11"/>
        <v>0</v>
      </c>
      <c r="I98" s="83"/>
    </row>
    <row r="99" spans="2:9" s="56" customFormat="1" ht="51" x14ac:dyDescent="0.25">
      <c r="B99" s="30" t="s">
        <v>89</v>
      </c>
      <c r="C99" s="24" t="s">
        <v>344</v>
      </c>
      <c r="D99" s="28" t="s">
        <v>40</v>
      </c>
      <c r="E99" s="38">
        <v>6</v>
      </c>
      <c r="F99" s="22"/>
      <c r="G99" s="23"/>
      <c r="H99" s="65">
        <f t="shared" si="11"/>
        <v>0</v>
      </c>
      <c r="I99" s="83"/>
    </row>
    <row r="100" spans="2:9" s="56" customFormat="1" ht="51" x14ac:dyDescent="0.25">
      <c r="B100" s="30" t="s">
        <v>90</v>
      </c>
      <c r="C100" s="24" t="s">
        <v>345</v>
      </c>
      <c r="D100" s="28" t="s">
        <v>48</v>
      </c>
      <c r="E100" s="38">
        <v>1</v>
      </c>
      <c r="F100" s="22"/>
      <c r="G100" s="23"/>
      <c r="H100" s="65">
        <f t="shared" si="11"/>
        <v>0</v>
      </c>
      <c r="I100" s="83"/>
    </row>
    <row r="101" spans="2:9" s="56" customFormat="1" x14ac:dyDescent="0.25">
      <c r="B101" s="74" t="s">
        <v>225</v>
      </c>
      <c r="C101" s="74" t="s">
        <v>235</v>
      </c>
      <c r="D101" s="75"/>
      <c r="E101" s="76"/>
      <c r="F101" s="77"/>
      <c r="G101" s="23"/>
      <c r="H101" s="78">
        <f>H102+H106+H109</f>
        <v>0</v>
      </c>
      <c r="I101" s="83"/>
    </row>
    <row r="102" spans="2:9" s="56" customFormat="1" x14ac:dyDescent="0.25">
      <c r="B102" s="79" t="s">
        <v>284</v>
      </c>
      <c r="C102" s="79" t="s">
        <v>265</v>
      </c>
      <c r="D102" s="75"/>
      <c r="E102" s="76"/>
      <c r="F102" s="77"/>
      <c r="G102" s="23"/>
      <c r="H102" s="80">
        <f>SUM(H103:H105)</f>
        <v>0</v>
      </c>
      <c r="I102" s="83"/>
    </row>
    <row r="103" spans="2:9" s="56" customFormat="1" ht="38.25" x14ac:dyDescent="0.25">
      <c r="B103" s="30" t="s">
        <v>91</v>
      </c>
      <c r="C103" s="24" t="s">
        <v>346</v>
      </c>
      <c r="D103" s="28" t="s">
        <v>40</v>
      </c>
      <c r="E103" s="38">
        <v>60</v>
      </c>
      <c r="F103" s="22"/>
      <c r="G103" s="23"/>
      <c r="H103" s="65">
        <f t="shared" ref="H103:H105" si="12">+ROUND(E103*F103,2)</f>
        <v>0</v>
      </c>
      <c r="I103" s="83"/>
    </row>
    <row r="104" spans="2:9" s="56" customFormat="1" ht="38.25" x14ac:dyDescent="0.25">
      <c r="B104" s="30" t="s">
        <v>114</v>
      </c>
      <c r="C104" s="24" t="s">
        <v>241</v>
      </c>
      <c r="D104" s="28" t="s">
        <v>41</v>
      </c>
      <c r="E104" s="38">
        <v>6</v>
      </c>
      <c r="F104" s="22"/>
      <c r="G104" s="23"/>
      <c r="H104" s="65">
        <f t="shared" si="12"/>
        <v>0</v>
      </c>
      <c r="I104" s="83"/>
    </row>
    <row r="105" spans="2:9" s="56" customFormat="1" ht="38.25" x14ac:dyDescent="0.25">
      <c r="B105" s="30" t="s">
        <v>115</v>
      </c>
      <c r="C105" s="24" t="s">
        <v>242</v>
      </c>
      <c r="D105" s="28" t="s">
        <v>243</v>
      </c>
      <c r="E105" s="38">
        <v>36</v>
      </c>
      <c r="F105" s="22"/>
      <c r="G105" s="23"/>
      <c r="H105" s="65">
        <f t="shared" si="12"/>
        <v>0</v>
      </c>
      <c r="I105" s="83"/>
    </row>
    <row r="106" spans="2:9" s="56" customFormat="1" x14ac:dyDescent="0.25">
      <c r="B106" s="79" t="s">
        <v>285</v>
      </c>
      <c r="C106" s="79" t="s">
        <v>215</v>
      </c>
      <c r="D106" s="75"/>
      <c r="E106" s="76"/>
      <c r="F106" s="77"/>
      <c r="G106" s="23"/>
      <c r="H106" s="80">
        <f>SUM(H107:H108)</f>
        <v>0</v>
      </c>
      <c r="I106" s="83"/>
    </row>
    <row r="107" spans="2:9" s="56" customFormat="1" ht="76.5" x14ac:dyDescent="0.25">
      <c r="B107" s="30" t="s">
        <v>116</v>
      </c>
      <c r="C107" s="24" t="s">
        <v>347</v>
      </c>
      <c r="D107" s="28" t="s">
        <v>40</v>
      </c>
      <c r="E107" s="38">
        <v>60</v>
      </c>
      <c r="F107" s="22"/>
      <c r="G107" s="73"/>
      <c r="H107" s="65">
        <f t="shared" ref="H107:H108" si="13">+ROUND(E107*F107,2)</f>
        <v>0</v>
      </c>
      <c r="I107" s="83"/>
    </row>
    <row r="108" spans="2:9" s="56" customFormat="1" ht="51" x14ac:dyDescent="0.25">
      <c r="B108" s="30" t="s">
        <v>117</v>
      </c>
      <c r="C108" s="24" t="s">
        <v>348</v>
      </c>
      <c r="D108" s="28" t="s">
        <v>40</v>
      </c>
      <c r="E108" s="38">
        <v>60</v>
      </c>
      <c r="F108" s="22"/>
      <c r="G108" s="23"/>
      <c r="H108" s="65">
        <f t="shared" si="13"/>
        <v>0</v>
      </c>
      <c r="I108" s="83"/>
    </row>
    <row r="109" spans="2:9" s="56" customFormat="1" x14ac:dyDescent="0.25">
      <c r="B109" s="79" t="s">
        <v>286</v>
      </c>
      <c r="C109" s="79" t="s">
        <v>271</v>
      </c>
      <c r="D109" s="75"/>
      <c r="E109" s="76"/>
      <c r="F109" s="77"/>
      <c r="G109" s="23"/>
      <c r="H109" s="80">
        <f>SUM(H110:H112)</f>
        <v>0</v>
      </c>
      <c r="I109" s="83"/>
    </row>
    <row r="110" spans="2:9" s="56" customFormat="1" ht="114.75" x14ac:dyDescent="0.25">
      <c r="B110" s="30" t="s">
        <v>118</v>
      </c>
      <c r="C110" s="24" t="s">
        <v>349</v>
      </c>
      <c r="D110" s="28" t="s">
        <v>40</v>
      </c>
      <c r="E110" s="38">
        <v>372.11</v>
      </c>
      <c r="F110" s="22"/>
      <c r="G110" s="23"/>
      <c r="H110" s="65">
        <f t="shared" ref="H110:H112" si="14">+ROUND(E110*F110,2)</f>
        <v>0</v>
      </c>
      <c r="I110" s="83"/>
    </row>
    <row r="111" spans="2:9" s="56" customFormat="1" ht="25.5" x14ac:dyDescent="0.25">
      <c r="B111" s="30" t="s">
        <v>119</v>
      </c>
      <c r="C111" s="24" t="s">
        <v>350</v>
      </c>
      <c r="D111" s="28" t="s">
        <v>35</v>
      </c>
      <c r="E111" s="38">
        <v>60</v>
      </c>
      <c r="F111" s="22"/>
      <c r="G111" s="73"/>
      <c r="H111" s="65">
        <f t="shared" si="14"/>
        <v>0</v>
      </c>
      <c r="I111" s="83"/>
    </row>
    <row r="112" spans="2:9" s="56" customFormat="1" ht="51" x14ac:dyDescent="0.25">
      <c r="B112" s="30" t="s">
        <v>120</v>
      </c>
      <c r="C112" s="24" t="s">
        <v>261</v>
      </c>
      <c r="D112" s="28" t="s">
        <v>40</v>
      </c>
      <c r="E112" s="38">
        <v>198.68</v>
      </c>
      <c r="F112" s="22"/>
      <c r="G112" s="23"/>
      <c r="H112" s="65">
        <f t="shared" si="14"/>
        <v>0</v>
      </c>
      <c r="I112" s="83"/>
    </row>
    <row r="113" spans="2:9" s="56" customFormat="1" x14ac:dyDescent="0.25">
      <c r="B113" s="74" t="s">
        <v>228</v>
      </c>
      <c r="C113" s="74" t="s">
        <v>216</v>
      </c>
      <c r="D113" s="75"/>
      <c r="E113" s="76"/>
      <c r="F113" s="77"/>
      <c r="G113" s="23"/>
      <c r="H113" s="78">
        <f>SUM(H114)</f>
        <v>0</v>
      </c>
      <c r="I113" s="83"/>
    </row>
    <row r="114" spans="2:9" s="56" customFormat="1" ht="25.5" x14ac:dyDescent="0.25">
      <c r="B114" s="30" t="s">
        <v>121</v>
      </c>
      <c r="C114" s="24" t="s">
        <v>262</v>
      </c>
      <c r="D114" s="28" t="s">
        <v>40</v>
      </c>
      <c r="E114" s="38">
        <v>504.3</v>
      </c>
      <c r="F114" s="22"/>
      <c r="G114" s="73"/>
      <c r="H114" s="65">
        <f t="shared" ref="H114" si="15">+ROUND(E114*F114,2)</f>
        <v>0</v>
      </c>
      <c r="I114" s="83"/>
    </row>
    <row r="115" spans="2:9" s="56" customFormat="1" x14ac:dyDescent="0.25">
      <c r="B115" s="74" t="s">
        <v>233</v>
      </c>
      <c r="C115" s="74" t="s">
        <v>287</v>
      </c>
      <c r="D115" s="75"/>
      <c r="E115" s="76"/>
      <c r="F115" s="77"/>
      <c r="G115" s="23"/>
      <c r="H115" s="78">
        <f>H116+H119+H129+H131</f>
        <v>0</v>
      </c>
      <c r="I115" s="83"/>
    </row>
    <row r="116" spans="2:9" s="56" customFormat="1" x14ac:dyDescent="0.25">
      <c r="B116" s="79" t="s">
        <v>288</v>
      </c>
      <c r="C116" s="79" t="s">
        <v>289</v>
      </c>
      <c r="D116" s="75"/>
      <c r="E116" s="76"/>
      <c r="F116" s="77"/>
      <c r="G116" s="23"/>
      <c r="H116" s="80">
        <f>SUM(H117:H118)</f>
        <v>0</v>
      </c>
      <c r="I116" s="83"/>
    </row>
    <row r="117" spans="2:9" s="56" customFormat="1" ht="38.25" x14ac:dyDescent="0.25">
      <c r="B117" s="79" t="s">
        <v>122</v>
      </c>
      <c r="C117" s="24" t="s">
        <v>351</v>
      </c>
      <c r="D117" s="28" t="s">
        <v>35</v>
      </c>
      <c r="E117" s="88">
        <v>18</v>
      </c>
      <c r="F117" s="77"/>
      <c r="G117" s="23"/>
      <c r="H117" s="65">
        <f t="shared" ref="H117:H118" si="16">+ROUND(E117*F117,2)</f>
        <v>0</v>
      </c>
      <c r="I117" s="83"/>
    </row>
    <row r="118" spans="2:9" s="56" customFormat="1" ht="38.25" x14ac:dyDescent="0.25">
      <c r="B118" s="30" t="s">
        <v>123</v>
      </c>
      <c r="C118" s="24" t="s">
        <v>352</v>
      </c>
      <c r="D118" s="28" t="s">
        <v>48</v>
      </c>
      <c r="E118" s="38">
        <v>2</v>
      </c>
      <c r="F118" s="22"/>
      <c r="G118" s="23"/>
      <c r="H118" s="65">
        <f t="shared" si="16"/>
        <v>0</v>
      </c>
      <c r="I118" s="83"/>
    </row>
    <row r="119" spans="2:9" s="56" customFormat="1" x14ac:dyDescent="0.25">
      <c r="B119" s="79" t="s">
        <v>290</v>
      </c>
      <c r="C119" s="79" t="s">
        <v>291</v>
      </c>
      <c r="D119" s="75"/>
      <c r="E119" s="76"/>
      <c r="F119" s="77"/>
      <c r="G119" s="23"/>
      <c r="H119" s="80">
        <f>SUM(H120:H128)</f>
        <v>0</v>
      </c>
      <c r="I119" s="83"/>
    </row>
    <row r="120" spans="2:9" s="56" customFormat="1" ht="38.25" x14ac:dyDescent="0.25">
      <c r="B120" s="30" t="s">
        <v>124</v>
      </c>
      <c r="C120" s="24" t="s">
        <v>353</v>
      </c>
      <c r="D120" s="28" t="s">
        <v>40</v>
      </c>
      <c r="E120" s="38">
        <v>6</v>
      </c>
      <c r="F120" s="22"/>
      <c r="G120" s="23"/>
      <c r="H120" s="65">
        <f t="shared" ref="H120:H128" si="17">+ROUND(E120*F120,2)</f>
        <v>0</v>
      </c>
      <c r="I120" s="83"/>
    </row>
    <row r="121" spans="2:9" s="56" customFormat="1" ht="38.25" x14ac:dyDescent="0.25">
      <c r="B121" s="30" t="s">
        <v>125</v>
      </c>
      <c r="C121" s="24" t="s">
        <v>354</v>
      </c>
      <c r="D121" s="28" t="s">
        <v>41</v>
      </c>
      <c r="E121" s="38">
        <v>1</v>
      </c>
      <c r="F121" s="22"/>
      <c r="G121" s="73"/>
      <c r="H121" s="65">
        <f t="shared" si="17"/>
        <v>0</v>
      </c>
      <c r="I121" s="83"/>
    </row>
    <row r="122" spans="2:9" s="56" customFormat="1" ht="63.75" x14ac:dyDescent="0.25">
      <c r="B122" s="30" t="s">
        <v>126</v>
      </c>
      <c r="C122" s="24" t="s">
        <v>355</v>
      </c>
      <c r="D122" s="28" t="s">
        <v>40</v>
      </c>
      <c r="E122" s="38">
        <v>15</v>
      </c>
      <c r="F122" s="22"/>
      <c r="G122" s="73"/>
      <c r="H122" s="65">
        <f t="shared" si="17"/>
        <v>0</v>
      </c>
      <c r="I122" s="83"/>
    </row>
    <row r="123" spans="2:9" s="56" customFormat="1" ht="51" x14ac:dyDescent="0.25">
      <c r="B123" s="30" t="s">
        <v>127</v>
      </c>
      <c r="C123" s="24" t="s">
        <v>356</v>
      </c>
      <c r="D123" s="28" t="s">
        <v>40</v>
      </c>
      <c r="E123" s="38">
        <v>3</v>
      </c>
      <c r="F123" s="22"/>
      <c r="G123" s="23"/>
      <c r="H123" s="65">
        <f t="shared" si="17"/>
        <v>0</v>
      </c>
      <c r="I123" s="83"/>
    </row>
    <row r="124" spans="2:9" s="56" customFormat="1" ht="63.75" x14ac:dyDescent="0.25">
      <c r="B124" s="30" t="s">
        <v>128</v>
      </c>
      <c r="C124" s="24" t="s">
        <v>357</v>
      </c>
      <c r="D124" s="28" t="s">
        <v>35</v>
      </c>
      <c r="E124" s="26">
        <v>6</v>
      </c>
      <c r="F124" s="22"/>
      <c r="G124" s="23"/>
      <c r="H124" s="65">
        <f t="shared" si="17"/>
        <v>0</v>
      </c>
      <c r="I124" s="83"/>
    </row>
    <row r="125" spans="2:9" s="56" customFormat="1" ht="38.25" x14ac:dyDescent="0.25">
      <c r="B125" s="30" t="s">
        <v>129</v>
      </c>
      <c r="C125" s="24" t="s">
        <v>358</v>
      </c>
      <c r="D125" s="28" t="s">
        <v>35</v>
      </c>
      <c r="E125" s="26">
        <v>2</v>
      </c>
      <c r="F125" s="22"/>
      <c r="G125" s="23"/>
      <c r="H125" s="65">
        <f t="shared" si="17"/>
        <v>0</v>
      </c>
      <c r="I125" s="83"/>
    </row>
    <row r="126" spans="2:9" s="56" customFormat="1" ht="229.5" x14ac:dyDescent="0.25">
      <c r="B126" s="30" t="s">
        <v>130</v>
      </c>
      <c r="C126" s="24" t="s">
        <v>360</v>
      </c>
      <c r="D126" s="28" t="s">
        <v>48</v>
      </c>
      <c r="E126" s="38">
        <v>1</v>
      </c>
      <c r="F126" s="22"/>
      <c r="G126" s="23"/>
      <c r="H126" s="65">
        <f t="shared" si="17"/>
        <v>0</v>
      </c>
      <c r="I126" s="83"/>
    </row>
    <row r="127" spans="2:9" s="56" customFormat="1" ht="51" x14ac:dyDescent="0.25">
      <c r="B127" s="30" t="s">
        <v>131</v>
      </c>
      <c r="C127" s="24" t="s">
        <v>361</v>
      </c>
      <c r="D127" s="28" t="s">
        <v>48</v>
      </c>
      <c r="E127" s="38">
        <v>5</v>
      </c>
      <c r="F127" s="22"/>
      <c r="G127" s="73"/>
      <c r="H127" s="65">
        <f t="shared" si="17"/>
        <v>0</v>
      </c>
      <c r="I127" s="83"/>
    </row>
    <row r="128" spans="2:9" s="56" customFormat="1" ht="114.75" x14ac:dyDescent="0.25">
      <c r="B128" s="30" t="s">
        <v>132</v>
      </c>
      <c r="C128" s="24" t="s">
        <v>362</v>
      </c>
      <c r="D128" s="28" t="s">
        <v>35</v>
      </c>
      <c r="E128" s="38">
        <v>2</v>
      </c>
      <c r="F128" s="22"/>
      <c r="G128" s="23"/>
      <c r="H128" s="65">
        <f t="shared" si="17"/>
        <v>0</v>
      </c>
      <c r="I128" s="83"/>
    </row>
    <row r="129" spans="2:10" s="56" customFormat="1" x14ac:dyDescent="0.25">
      <c r="B129" s="79" t="s">
        <v>292</v>
      </c>
      <c r="C129" s="79" t="s">
        <v>294</v>
      </c>
      <c r="D129" s="75"/>
      <c r="E129" s="76"/>
      <c r="F129" s="77"/>
      <c r="G129" s="23"/>
      <c r="H129" s="80">
        <f>SUM(H130)</f>
        <v>0</v>
      </c>
      <c r="I129" s="83"/>
    </row>
    <row r="130" spans="2:10" s="56" customFormat="1" ht="140.25" x14ac:dyDescent="0.25">
      <c r="B130" s="30" t="s">
        <v>133</v>
      </c>
      <c r="C130" s="24" t="s">
        <v>363</v>
      </c>
      <c r="D130" s="28" t="s">
        <v>35</v>
      </c>
      <c r="E130" s="38">
        <v>18</v>
      </c>
      <c r="F130" s="22"/>
      <c r="G130" s="23"/>
      <c r="H130" s="65">
        <f t="shared" ref="H130" si="18">+ROUND(E130*F130,2)</f>
        <v>0</v>
      </c>
      <c r="I130" s="83"/>
    </row>
    <row r="131" spans="2:10" s="56" customFormat="1" x14ac:dyDescent="0.25">
      <c r="B131" s="79" t="s">
        <v>293</v>
      </c>
      <c r="C131" s="79" t="s">
        <v>295</v>
      </c>
      <c r="D131" s="75"/>
      <c r="E131" s="76"/>
      <c r="F131" s="77"/>
      <c r="G131" s="23"/>
      <c r="H131" s="80">
        <f>SUM(H132:H133)</f>
        <v>0</v>
      </c>
      <c r="I131" s="83"/>
    </row>
    <row r="132" spans="2:10" s="56" customFormat="1" ht="76.5" x14ac:dyDescent="0.25">
      <c r="B132" s="30" t="s">
        <v>134</v>
      </c>
      <c r="C132" s="24" t="s">
        <v>364</v>
      </c>
      <c r="D132" s="28" t="s">
        <v>48</v>
      </c>
      <c r="E132" s="38">
        <v>1</v>
      </c>
      <c r="F132" s="22"/>
      <c r="G132" s="23"/>
      <c r="H132" s="65">
        <f t="shared" ref="H132:H133" si="19">+ROUND(E132*F132,2)</f>
        <v>0</v>
      </c>
      <c r="I132" s="83"/>
    </row>
    <row r="133" spans="2:10" s="56" customFormat="1" ht="127.5" x14ac:dyDescent="0.25">
      <c r="B133" s="30" t="s">
        <v>135</v>
      </c>
      <c r="C133" s="24" t="s">
        <v>365</v>
      </c>
      <c r="D133" s="28" t="s">
        <v>48</v>
      </c>
      <c r="E133" s="38">
        <v>1</v>
      </c>
      <c r="F133" s="22"/>
      <c r="G133" s="23"/>
      <c r="H133" s="65">
        <f t="shared" si="19"/>
        <v>0</v>
      </c>
      <c r="I133" s="83"/>
    </row>
    <row r="134" spans="2:10" s="56" customFormat="1" ht="25.5" x14ac:dyDescent="0.25">
      <c r="B134" s="66" t="s">
        <v>33</v>
      </c>
      <c r="C134" s="67" t="s">
        <v>426</v>
      </c>
      <c r="D134" s="68"/>
      <c r="E134" s="69"/>
      <c r="F134" s="70"/>
      <c r="G134" s="71"/>
      <c r="H134" s="72">
        <f>H135+H148+H152+H155+H168+H227+H239+H241</f>
        <v>0</v>
      </c>
      <c r="I134" s="83"/>
    </row>
    <row r="135" spans="2:10" s="56" customFormat="1" x14ac:dyDescent="0.25">
      <c r="B135" s="74" t="s">
        <v>209</v>
      </c>
      <c r="C135" s="74" t="s">
        <v>221</v>
      </c>
      <c r="D135" s="75"/>
      <c r="E135" s="76"/>
      <c r="F135" s="77"/>
      <c r="G135" s="23"/>
      <c r="H135" s="78">
        <f>H136+H139</f>
        <v>0</v>
      </c>
      <c r="I135" s="83"/>
    </row>
    <row r="136" spans="2:10" s="56" customFormat="1" x14ac:dyDescent="0.25">
      <c r="B136" s="79" t="s">
        <v>217</v>
      </c>
      <c r="C136" s="79" t="s">
        <v>274</v>
      </c>
      <c r="D136" s="75"/>
      <c r="E136" s="76"/>
      <c r="F136" s="77"/>
      <c r="G136" s="23"/>
      <c r="H136" s="80">
        <f>SUM(H137:H138)</f>
        <v>0</v>
      </c>
      <c r="I136" s="83"/>
    </row>
    <row r="137" spans="2:10" s="56" customFormat="1" ht="25.5" x14ac:dyDescent="0.25">
      <c r="B137" s="30" t="s">
        <v>136</v>
      </c>
      <c r="C137" s="24" t="s">
        <v>229</v>
      </c>
      <c r="D137" s="28" t="s">
        <v>40</v>
      </c>
      <c r="E137" s="26">
        <v>42.5</v>
      </c>
      <c r="F137" s="22"/>
      <c r="G137" s="23"/>
      <c r="H137" s="65">
        <f t="shared" ref="H137:H240" si="20">+ROUND(E137*F137,2)</f>
        <v>0</v>
      </c>
      <c r="I137" s="83"/>
      <c r="J137" s="84"/>
    </row>
    <row r="138" spans="2:10" s="56" customFormat="1" ht="76.5" x14ac:dyDescent="0.25">
      <c r="B138" s="30" t="s">
        <v>92</v>
      </c>
      <c r="C138" s="24" t="s">
        <v>306</v>
      </c>
      <c r="D138" s="28" t="s">
        <v>40</v>
      </c>
      <c r="E138" s="26">
        <v>505.34</v>
      </c>
      <c r="F138" s="22"/>
      <c r="G138" s="23"/>
      <c r="H138" s="65">
        <f t="shared" si="20"/>
        <v>0</v>
      </c>
      <c r="I138" s="83"/>
      <c r="J138" s="84"/>
    </row>
    <row r="139" spans="2:10" s="56" customFormat="1" x14ac:dyDescent="0.25">
      <c r="B139" s="79" t="s">
        <v>218</v>
      </c>
      <c r="C139" s="79" t="s">
        <v>264</v>
      </c>
      <c r="D139" s="75"/>
      <c r="E139" s="76"/>
      <c r="F139" s="77"/>
      <c r="G139" s="23"/>
      <c r="H139" s="80">
        <f>SUM(H140:H147)</f>
        <v>0</v>
      </c>
      <c r="I139" s="83"/>
      <c r="J139" s="84"/>
    </row>
    <row r="140" spans="2:10" s="56" customFormat="1" ht="25.5" x14ac:dyDescent="0.25">
      <c r="B140" s="30" t="s">
        <v>137</v>
      </c>
      <c r="C140" s="24" t="s">
        <v>230</v>
      </c>
      <c r="D140" s="28" t="s">
        <v>35</v>
      </c>
      <c r="E140" s="26">
        <v>105.89</v>
      </c>
      <c r="F140" s="22"/>
      <c r="G140" s="23"/>
      <c r="H140" s="65">
        <f t="shared" si="20"/>
        <v>0</v>
      </c>
      <c r="I140" s="83"/>
      <c r="J140" s="84"/>
    </row>
    <row r="141" spans="2:10" s="56" customFormat="1" ht="51" x14ac:dyDescent="0.25">
      <c r="B141" s="30" t="s">
        <v>93</v>
      </c>
      <c r="C141" s="24" t="s">
        <v>307</v>
      </c>
      <c r="D141" s="28" t="s">
        <v>48</v>
      </c>
      <c r="E141" s="26">
        <v>5</v>
      </c>
      <c r="F141" s="22"/>
      <c r="G141" s="23"/>
      <c r="H141" s="65">
        <f t="shared" si="20"/>
        <v>0</v>
      </c>
      <c r="I141" s="83"/>
      <c r="J141" s="84"/>
    </row>
    <row r="142" spans="2:10" s="56" customFormat="1" ht="102" x14ac:dyDescent="0.25">
      <c r="B142" s="30" t="s">
        <v>94</v>
      </c>
      <c r="C142" s="24" t="s">
        <v>308</v>
      </c>
      <c r="D142" s="28" t="s">
        <v>48</v>
      </c>
      <c r="E142" s="26">
        <v>10</v>
      </c>
      <c r="F142" s="22"/>
      <c r="G142" s="23"/>
      <c r="H142" s="65">
        <f t="shared" si="20"/>
        <v>0</v>
      </c>
      <c r="I142" s="83"/>
      <c r="J142" s="84"/>
    </row>
    <row r="143" spans="2:10" s="56" customFormat="1" ht="63.75" x14ac:dyDescent="0.25">
      <c r="B143" s="30" t="s">
        <v>95</v>
      </c>
      <c r="C143" s="24" t="s">
        <v>309</v>
      </c>
      <c r="D143" s="28" t="s">
        <v>48</v>
      </c>
      <c r="E143" s="26">
        <v>10</v>
      </c>
      <c r="F143" s="22"/>
      <c r="G143" s="23"/>
      <c r="H143" s="65">
        <f t="shared" si="20"/>
        <v>0</v>
      </c>
      <c r="I143" s="83"/>
      <c r="J143" s="84"/>
    </row>
    <row r="144" spans="2:10" s="56" customFormat="1" ht="89.25" x14ac:dyDescent="0.25">
      <c r="B144" s="30" t="s">
        <v>96</v>
      </c>
      <c r="C144" s="24" t="s">
        <v>310</v>
      </c>
      <c r="D144" s="28" t="s">
        <v>40</v>
      </c>
      <c r="E144" s="26">
        <v>18.27</v>
      </c>
      <c r="F144" s="22"/>
      <c r="G144" s="23"/>
      <c r="H144" s="65">
        <f t="shared" si="20"/>
        <v>0</v>
      </c>
      <c r="I144" s="83"/>
      <c r="J144" s="84"/>
    </row>
    <row r="145" spans="2:10" s="56" customFormat="1" ht="51" x14ac:dyDescent="0.25">
      <c r="B145" s="30" t="s">
        <v>138</v>
      </c>
      <c r="C145" s="24" t="s">
        <v>311</v>
      </c>
      <c r="D145" s="28" t="s">
        <v>312</v>
      </c>
      <c r="E145" s="26">
        <v>573.08000000000004</v>
      </c>
      <c r="F145" s="22"/>
      <c r="G145" s="23"/>
      <c r="H145" s="65">
        <f t="shared" si="20"/>
        <v>0</v>
      </c>
      <c r="I145" s="83"/>
      <c r="J145" s="84"/>
    </row>
    <row r="146" spans="2:10" s="56" customFormat="1" ht="140.25" x14ac:dyDescent="0.25">
      <c r="B146" s="30" t="s">
        <v>97</v>
      </c>
      <c r="C146" s="24" t="s">
        <v>231</v>
      </c>
      <c r="D146" s="28" t="s">
        <v>40</v>
      </c>
      <c r="E146" s="26">
        <v>45.07</v>
      </c>
      <c r="F146" s="22"/>
      <c r="G146" s="23"/>
      <c r="H146" s="65">
        <f t="shared" si="20"/>
        <v>0</v>
      </c>
      <c r="I146" s="83"/>
      <c r="J146" s="84"/>
    </row>
    <row r="147" spans="2:10" s="56" customFormat="1" ht="38.25" x14ac:dyDescent="0.25">
      <c r="B147" s="30" t="s">
        <v>139</v>
      </c>
      <c r="C147" s="24" t="s">
        <v>232</v>
      </c>
      <c r="D147" s="28" t="s">
        <v>40</v>
      </c>
      <c r="E147" s="26">
        <v>17.36</v>
      </c>
      <c r="F147" s="22"/>
      <c r="G147" s="73"/>
      <c r="H147" s="65">
        <f t="shared" si="20"/>
        <v>0</v>
      </c>
      <c r="I147" s="83"/>
      <c r="J147" s="84"/>
    </row>
    <row r="148" spans="2:10" s="56" customFormat="1" x14ac:dyDescent="0.25">
      <c r="B148" s="74" t="s">
        <v>210</v>
      </c>
      <c r="C148" s="74" t="s">
        <v>222</v>
      </c>
      <c r="D148" s="75"/>
      <c r="E148" s="76"/>
      <c r="F148" s="77"/>
      <c r="G148" s="23"/>
      <c r="H148" s="78">
        <f>SUM(H149:H151)</f>
        <v>0</v>
      </c>
      <c r="I148" s="83"/>
      <c r="J148" s="84"/>
    </row>
    <row r="149" spans="2:10" s="56" customFormat="1" ht="51" x14ac:dyDescent="0.25">
      <c r="B149" s="30" t="s">
        <v>140</v>
      </c>
      <c r="C149" s="24" t="s">
        <v>236</v>
      </c>
      <c r="D149" s="28" t="s">
        <v>40</v>
      </c>
      <c r="E149" s="26">
        <v>942.05</v>
      </c>
      <c r="F149" s="22"/>
      <c r="G149" s="23"/>
      <c r="H149" s="65">
        <f t="shared" si="20"/>
        <v>0</v>
      </c>
      <c r="I149" s="83"/>
      <c r="J149" s="84"/>
    </row>
    <row r="150" spans="2:10" s="56" customFormat="1" ht="63.75" x14ac:dyDescent="0.25">
      <c r="B150" s="30" t="s">
        <v>98</v>
      </c>
      <c r="C150" s="24" t="s">
        <v>313</v>
      </c>
      <c r="D150" s="28" t="s">
        <v>48</v>
      </c>
      <c r="E150" s="26">
        <v>7</v>
      </c>
      <c r="F150" s="22"/>
      <c r="G150" s="23"/>
      <c r="H150" s="65">
        <f t="shared" si="20"/>
        <v>0</v>
      </c>
      <c r="I150" s="83"/>
      <c r="J150" s="84"/>
    </row>
    <row r="151" spans="2:10" s="56" customFormat="1" ht="63.75" x14ac:dyDescent="0.25">
      <c r="B151" s="30" t="s">
        <v>99</v>
      </c>
      <c r="C151" s="24" t="s">
        <v>314</v>
      </c>
      <c r="D151" s="28" t="s">
        <v>35</v>
      </c>
      <c r="E151" s="26">
        <v>60.2</v>
      </c>
      <c r="F151" s="22"/>
      <c r="G151" s="73"/>
      <c r="H151" s="65">
        <f t="shared" si="20"/>
        <v>0</v>
      </c>
      <c r="I151" s="83"/>
      <c r="J151" s="84"/>
    </row>
    <row r="152" spans="2:10" s="56" customFormat="1" x14ac:dyDescent="0.25">
      <c r="B152" s="74" t="s">
        <v>211</v>
      </c>
      <c r="C152" s="74" t="s">
        <v>223</v>
      </c>
      <c r="D152" s="75"/>
      <c r="E152" s="76"/>
      <c r="F152" s="77"/>
      <c r="G152" s="23"/>
      <c r="H152" s="78">
        <f>SUM(H153:H154)</f>
        <v>0</v>
      </c>
      <c r="I152" s="83"/>
      <c r="J152" s="84"/>
    </row>
    <row r="153" spans="2:10" s="56" customFormat="1" ht="38.25" x14ac:dyDescent="0.25">
      <c r="B153" s="30" t="s">
        <v>100</v>
      </c>
      <c r="C153" s="24" t="s">
        <v>315</v>
      </c>
      <c r="D153" s="28" t="s">
        <v>40</v>
      </c>
      <c r="E153" s="26">
        <v>111.04</v>
      </c>
      <c r="F153" s="22"/>
      <c r="G153" s="23"/>
      <c r="H153" s="65">
        <f t="shared" si="20"/>
        <v>0</v>
      </c>
      <c r="I153" s="83"/>
      <c r="J153" s="84"/>
    </row>
    <row r="154" spans="2:10" s="56" customFormat="1" ht="76.5" x14ac:dyDescent="0.25">
      <c r="B154" s="30" t="s">
        <v>101</v>
      </c>
      <c r="C154" s="24" t="s">
        <v>316</v>
      </c>
      <c r="D154" s="28" t="s">
        <v>35</v>
      </c>
      <c r="E154" s="26">
        <v>67.63</v>
      </c>
      <c r="F154" s="22"/>
      <c r="G154" s="73"/>
      <c r="H154" s="65">
        <f t="shared" si="20"/>
        <v>0</v>
      </c>
      <c r="I154" s="83"/>
      <c r="J154" s="84"/>
    </row>
    <row r="155" spans="2:10" s="56" customFormat="1" x14ac:dyDescent="0.25">
      <c r="B155" s="74" t="s">
        <v>212</v>
      </c>
      <c r="C155" s="74" t="s">
        <v>224</v>
      </c>
      <c r="D155" s="75"/>
      <c r="E155" s="76"/>
      <c r="F155" s="77"/>
      <c r="G155" s="23"/>
      <c r="H155" s="78">
        <f>H156+H166</f>
        <v>0</v>
      </c>
      <c r="I155" s="83"/>
      <c r="J155" s="84"/>
    </row>
    <row r="156" spans="2:10" s="56" customFormat="1" x14ac:dyDescent="0.25">
      <c r="B156" s="79" t="s">
        <v>219</v>
      </c>
      <c r="C156" s="79" t="s">
        <v>265</v>
      </c>
      <c r="D156" s="75"/>
      <c r="E156" s="76"/>
      <c r="F156" s="77"/>
      <c r="G156" s="23"/>
      <c r="H156" s="80">
        <f>SUM(H157:H165)</f>
        <v>0</v>
      </c>
      <c r="I156" s="83"/>
      <c r="J156" s="84"/>
    </row>
    <row r="157" spans="2:10" s="56" customFormat="1" ht="38.25" x14ac:dyDescent="0.25">
      <c r="B157" s="30" t="s">
        <v>141</v>
      </c>
      <c r="C157" s="24" t="s">
        <v>238</v>
      </c>
      <c r="D157" s="28" t="s">
        <v>40</v>
      </c>
      <c r="E157" s="26">
        <v>144.31</v>
      </c>
      <c r="F157" s="22"/>
      <c r="G157" s="23"/>
      <c r="H157" s="65">
        <f t="shared" ref="H157:H160" si="21">+ROUND(E157*F157,2)</f>
        <v>0</v>
      </c>
      <c r="I157" s="83"/>
      <c r="J157" s="84"/>
    </row>
    <row r="158" spans="2:10" s="56" customFormat="1" ht="25.5" x14ac:dyDescent="0.25">
      <c r="B158" s="30" t="s">
        <v>142</v>
      </c>
      <c r="C158" s="24" t="s">
        <v>239</v>
      </c>
      <c r="D158" s="28" t="s">
        <v>35</v>
      </c>
      <c r="E158" s="26">
        <v>28</v>
      </c>
      <c r="F158" s="22"/>
      <c r="G158" s="23"/>
      <c r="H158" s="65">
        <f t="shared" si="21"/>
        <v>0</v>
      </c>
      <c r="I158" s="83"/>
      <c r="J158" s="84"/>
    </row>
    <row r="159" spans="2:10" s="56" customFormat="1" ht="38.25" x14ac:dyDescent="0.25">
      <c r="B159" s="30" t="s">
        <v>143</v>
      </c>
      <c r="C159" s="24" t="s">
        <v>240</v>
      </c>
      <c r="D159" s="28" t="s">
        <v>41</v>
      </c>
      <c r="E159" s="26">
        <v>5.92</v>
      </c>
      <c r="F159" s="22"/>
      <c r="G159" s="23"/>
      <c r="H159" s="65">
        <f t="shared" si="21"/>
        <v>0</v>
      </c>
      <c r="I159" s="83"/>
      <c r="J159" s="84"/>
    </row>
    <row r="160" spans="2:10" s="56" customFormat="1" ht="38.25" x14ac:dyDescent="0.25">
      <c r="B160" s="30" t="s">
        <v>144</v>
      </c>
      <c r="C160" s="24" t="s">
        <v>241</v>
      </c>
      <c r="D160" s="28" t="s">
        <v>41</v>
      </c>
      <c r="E160" s="26">
        <v>5.92</v>
      </c>
      <c r="F160" s="22"/>
      <c r="G160" s="23"/>
      <c r="H160" s="65">
        <f t="shared" si="21"/>
        <v>0</v>
      </c>
      <c r="I160" s="83"/>
      <c r="J160" s="84"/>
    </row>
    <row r="161" spans="2:10" s="56" customFormat="1" ht="38.25" x14ac:dyDescent="0.25">
      <c r="B161" s="30" t="s">
        <v>145</v>
      </c>
      <c r="C161" s="24" t="s">
        <v>242</v>
      </c>
      <c r="D161" s="28" t="s">
        <v>243</v>
      </c>
      <c r="E161" s="26">
        <v>29.61</v>
      </c>
      <c r="F161" s="22"/>
      <c r="G161" s="23"/>
      <c r="H161" s="65">
        <f t="shared" si="20"/>
        <v>0</v>
      </c>
      <c r="I161" s="83"/>
      <c r="J161" s="84"/>
    </row>
    <row r="162" spans="2:10" s="56" customFormat="1" ht="38.25" x14ac:dyDescent="0.25">
      <c r="B162" s="30" t="s">
        <v>146</v>
      </c>
      <c r="C162" s="24" t="s">
        <v>317</v>
      </c>
      <c r="D162" s="28" t="s">
        <v>48</v>
      </c>
      <c r="E162" s="26">
        <v>15</v>
      </c>
      <c r="F162" s="22"/>
      <c r="G162" s="23"/>
      <c r="H162" s="65">
        <f t="shared" si="20"/>
        <v>0</v>
      </c>
      <c r="I162" s="83"/>
      <c r="J162" s="84"/>
    </row>
    <row r="163" spans="2:10" s="56" customFormat="1" ht="38.25" x14ac:dyDescent="0.25">
      <c r="B163" s="30" t="s">
        <v>147</v>
      </c>
      <c r="C163" s="24" t="s">
        <v>318</v>
      </c>
      <c r="D163" s="28" t="s">
        <v>48</v>
      </c>
      <c r="E163" s="38">
        <v>1</v>
      </c>
      <c r="F163" s="22"/>
      <c r="G163" s="23"/>
      <c r="H163" s="65">
        <f t="shared" si="20"/>
        <v>0</v>
      </c>
      <c r="I163" s="83"/>
      <c r="J163" s="84"/>
    </row>
    <row r="164" spans="2:10" s="56" customFormat="1" ht="38.25" x14ac:dyDescent="0.25">
      <c r="B164" s="30" t="s">
        <v>148</v>
      </c>
      <c r="C164" s="24" t="s">
        <v>319</v>
      </c>
      <c r="D164" s="28" t="s">
        <v>48</v>
      </c>
      <c r="E164" s="38">
        <v>1</v>
      </c>
      <c r="F164" s="22"/>
      <c r="G164" s="73"/>
      <c r="H164" s="65">
        <f t="shared" si="20"/>
        <v>0</v>
      </c>
      <c r="I164" s="83"/>
      <c r="J164" s="84"/>
    </row>
    <row r="165" spans="2:10" s="56" customFormat="1" ht="38.25" x14ac:dyDescent="0.25">
      <c r="B165" s="30" t="s">
        <v>149</v>
      </c>
      <c r="C165" s="24" t="s">
        <v>320</v>
      </c>
      <c r="D165" s="28" t="s">
        <v>48</v>
      </c>
      <c r="E165" s="38">
        <v>1</v>
      </c>
      <c r="F165" s="22"/>
      <c r="G165" s="23"/>
      <c r="H165" s="65">
        <f t="shared" si="20"/>
        <v>0</v>
      </c>
      <c r="I165" s="83"/>
      <c r="J165" s="84"/>
    </row>
    <row r="166" spans="2:10" s="56" customFormat="1" x14ac:dyDescent="0.25">
      <c r="B166" s="79" t="s">
        <v>296</v>
      </c>
      <c r="C166" s="79" t="s">
        <v>277</v>
      </c>
      <c r="D166" s="75"/>
      <c r="E166" s="76"/>
      <c r="F166" s="77"/>
      <c r="G166" s="23"/>
      <c r="H166" s="80">
        <f>SUM(H167:H167)</f>
        <v>0</v>
      </c>
      <c r="I166" s="83"/>
      <c r="J166" s="84"/>
    </row>
    <row r="167" spans="2:10" s="56" customFormat="1" ht="51" x14ac:dyDescent="0.25">
      <c r="B167" s="30" t="s">
        <v>150</v>
      </c>
      <c r="C167" s="24" t="s">
        <v>321</v>
      </c>
      <c r="D167" s="28" t="s">
        <v>41</v>
      </c>
      <c r="E167" s="38">
        <v>43.04</v>
      </c>
      <c r="F167" s="22"/>
      <c r="G167" s="23"/>
      <c r="H167" s="65">
        <f t="shared" ref="H167" si="22">+ROUND(E167*F167,2)</f>
        <v>0</v>
      </c>
      <c r="I167" s="83"/>
      <c r="J167" s="84"/>
    </row>
    <row r="168" spans="2:10" s="56" customFormat="1" x14ac:dyDescent="0.25">
      <c r="B168" s="74" t="s">
        <v>213</v>
      </c>
      <c r="C168" s="74" t="s">
        <v>226</v>
      </c>
      <c r="D168" s="75"/>
      <c r="E168" s="76"/>
      <c r="F168" s="77"/>
      <c r="G168" s="23"/>
      <c r="H168" s="78">
        <f>H169+H175+H189+H192+H200+H202</f>
        <v>0</v>
      </c>
      <c r="I168" s="83"/>
      <c r="J168" s="84"/>
    </row>
    <row r="169" spans="2:10" s="56" customFormat="1" x14ac:dyDescent="0.25">
      <c r="B169" s="79" t="s">
        <v>220</v>
      </c>
      <c r="C169" s="79" t="s">
        <v>263</v>
      </c>
      <c r="D169" s="75"/>
      <c r="E169" s="76"/>
      <c r="F169" s="77"/>
      <c r="G169" s="23"/>
      <c r="H169" s="80">
        <f>SUM(H170:H174)</f>
        <v>0</v>
      </c>
      <c r="I169" s="83"/>
      <c r="J169" s="84"/>
    </row>
    <row r="170" spans="2:10" s="56" customFormat="1" ht="38.25" x14ac:dyDescent="0.25">
      <c r="B170" s="30" t="s">
        <v>151</v>
      </c>
      <c r="C170" s="24" t="s">
        <v>244</v>
      </c>
      <c r="D170" s="28" t="s">
        <v>48</v>
      </c>
      <c r="E170" s="38">
        <v>10</v>
      </c>
      <c r="F170" s="22"/>
      <c r="G170" s="23"/>
      <c r="H170" s="65">
        <f t="shared" si="20"/>
        <v>0</v>
      </c>
      <c r="I170" s="83"/>
      <c r="J170" s="84"/>
    </row>
    <row r="171" spans="2:10" s="56" customFormat="1" ht="38.25" x14ac:dyDescent="0.25">
      <c r="B171" s="30" t="s">
        <v>152</v>
      </c>
      <c r="C171" s="87" t="s">
        <v>367</v>
      </c>
      <c r="D171" s="85" t="s">
        <v>48</v>
      </c>
      <c r="E171" s="86">
        <v>2</v>
      </c>
      <c r="F171" s="86"/>
      <c r="G171" s="23"/>
      <c r="H171" s="65">
        <f t="shared" si="20"/>
        <v>0</v>
      </c>
      <c r="I171" s="83"/>
      <c r="J171" s="84"/>
    </row>
    <row r="172" spans="2:10" s="56" customFormat="1" ht="38.25" x14ac:dyDescent="0.25">
      <c r="B172" s="30" t="s">
        <v>153</v>
      </c>
      <c r="C172" s="87" t="s">
        <v>368</v>
      </c>
      <c r="D172" s="85" t="s">
        <v>247</v>
      </c>
      <c r="E172" s="86">
        <v>1</v>
      </c>
      <c r="F172" s="86"/>
      <c r="G172" s="23"/>
      <c r="H172" s="65">
        <f t="shared" si="20"/>
        <v>0</v>
      </c>
      <c r="I172" s="83"/>
      <c r="J172" s="84"/>
    </row>
    <row r="173" spans="2:10" s="56" customFormat="1" ht="38.25" x14ac:dyDescent="0.25">
      <c r="B173" s="30" t="s">
        <v>154</v>
      </c>
      <c r="C173" s="24" t="s">
        <v>245</v>
      </c>
      <c r="D173" s="28" t="s">
        <v>48</v>
      </c>
      <c r="E173" s="38">
        <v>16</v>
      </c>
      <c r="F173" s="22"/>
      <c r="G173" s="73"/>
      <c r="H173" s="65">
        <f t="shared" si="20"/>
        <v>0</v>
      </c>
      <c r="I173" s="83"/>
      <c r="J173" s="84"/>
    </row>
    <row r="174" spans="2:10" s="56" customFormat="1" ht="51" x14ac:dyDescent="0.25">
      <c r="B174" s="30" t="s">
        <v>155</v>
      </c>
      <c r="C174" s="24" t="s">
        <v>246</v>
      </c>
      <c r="D174" s="28" t="s">
        <v>247</v>
      </c>
      <c r="E174" s="26">
        <v>20</v>
      </c>
      <c r="F174" s="22"/>
      <c r="G174" s="23"/>
      <c r="H174" s="65">
        <f t="shared" si="20"/>
        <v>0</v>
      </c>
      <c r="I174" s="83"/>
      <c r="J174" s="84"/>
    </row>
    <row r="175" spans="2:10" s="56" customFormat="1" x14ac:dyDescent="0.25">
      <c r="B175" s="79" t="s">
        <v>266</v>
      </c>
      <c r="C175" s="79" t="s">
        <v>227</v>
      </c>
      <c r="D175" s="75"/>
      <c r="E175" s="76"/>
      <c r="F175" s="77"/>
      <c r="G175" s="23"/>
      <c r="H175" s="80">
        <f>SUM(H176:H188)</f>
        <v>0</v>
      </c>
      <c r="I175" s="83"/>
      <c r="J175" s="84"/>
    </row>
    <row r="176" spans="2:10" s="56" customFormat="1" ht="89.25" x14ac:dyDescent="0.25">
      <c r="B176" s="30" t="s">
        <v>156</v>
      </c>
      <c r="C176" s="24" t="s">
        <v>248</v>
      </c>
      <c r="D176" s="28" t="s">
        <v>247</v>
      </c>
      <c r="E176" s="26">
        <v>38</v>
      </c>
      <c r="F176" s="22"/>
      <c r="G176" s="23"/>
      <c r="H176" s="65">
        <f t="shared" ref="H176:H188" si="23">+ROUND(E176*F176,2)</f>
        <v>0</v>
      </c>
      <c r="I176" s="83"/>
      <c r="J176" s="84"/>
    </row>
    <row r="177" spans="2:10" s="56" customFormat="1" ht="38.25" x14ac:dyDescent="0.25">
      <c r="B177" s="30" t="s">
        <v>157</v>
      </c>
      <c r="C177" s="87" t="s">
        <v>369</v>
      </c>
      <c r="D177" s="85" t="s">
        <v>48</v>
      </c>
      <c r="E177" s="86">
        <v>2</v>
      </c>
      <c r="F177" s="86"/>
      <c r="G177" s="23"/>
      <c r="H177" s="65">
        <f t="shared" si="23"/>
        <v>0</v>
      </c>
      <c r="I177" s="83"/>
      <c r="J177" s="84"/>
    </row>
    <row r="178" spans="2:10" s="56" customFormat="1" ht="38.25" x14ac:dyDescent="0.25">
      <c r="B178" s="30" t="s">
        <v>158</v>
      </c>
      <c r="C178" s="87" t="s">
        <v>370</v>
      </c>
      <c r="D178" s="85" t="s">
        <v>48</v>
      </c>
      <c r="E178" s="86">
        <v>8</v>
      </c>
      <c r="F178" s="86"/>
      <c r="G178" s="23"/>
      <c r="H178" s="65">
        <f t="shared" si="23"/>
        <v>0</v>
      </c>
      <c r="I178" s="83"/>
      <c r="J178" s="84"/>
    </row>
    <row r="179" spans="2:10" s="56" customFormat="1" ht="114.75" x14ac:dyDescent="0.25">
      <c r="B179" s="30" t="s">
        <v>159</v>
      </c>
      <c r="C179" s="24" t="s">
        <v>249</v>
      </c>
      <c r="D179" s="28" t="s">
        <v>247</v>
      </c>
      <c r="E179" s="26">
        <v>38</v>
      </c>
      <c r="F179" s="22"/>
      <c r="G179" s="23"/>
      <c r="H179" s="65">
        <f t="shared" si="23"/>
        <v>0</v>
      </c>
      <c r="I179" s="83"/>
      <c r="J179" s="84"/>
    </row>
    <row r="180" spans="2:10" s="56" customFormat="1" ht="25.5" x14ac:dyDescent="0.25">
      <c r="B180" s="30" t="s">
        <v>160</v>
      </c>
      <c r="C180" s="24" t="s">
        <v>250</v>
      </c>
      <c r="D180" s="28" t="s">
        <v>35</v>
      </c>
      <c r="E180" s="38">
        <v>250</v>
      </c>
      <c r="F180" s="22"/>
      <c r="G180" s="23"/>
      <c r="H180" s="65">
        <f t="shared" si="23"/>
        <v>0</v>
      </c>
      <c r="I180" s="83"/>
      <c r="J180" s="84"/>
    </row>
    <row r="181" spans="2:10" s="56" customFormat="1" ht="38.25" x14ac:dyDescent="0.25">
      <c r="B181" s="30" t="s">
        <v>161</v>
      </c>
      <c r="C181" s="24" t="s">
        <v>324</v>
      </c>
      <c r="D181" s="28" t="s">
        <v>48</v>
      </c>
      <c r="E181" s="26">
        <v>18</v>
      </c>
      <c r="F181" s="22"/>
      <c r="G181" s="23"/>
      <c r="H181" s="65">
        <f t="shared" si="23"/>
        <v>0</v>
      </c>
      <c r="I181" s="83"/>
      <c r="J181" s="84"/>
    </row>
    <row r="182" spans="2:10" s="56" customFormat="1" ht="25.5" x14ac:dyDescent="0.25">
      <c r="B182" s="30" t="s">
        <v>162</v>
      </c>
      <c r="C182" s="24" t="s">
        <v>251</v>
      </c>
      <c r="D182" s="28" t="s">
        <v>35</v>
      </c>
      <c r="E182" s="38">
        <v>200</v>
      </c>
      <c r="F182" s="22"/>
      <c r="G182" s="23"/>
      <c r="H182" s="65">
        <f t="shared" si="23"/>
        <v>0</v>
      </c>
      <c r="I182" s="83"/>
      <c r="J182" s="84"/>
    </row>
    <row r="183" spans="2:10" s="56" customFormat="1" ht="38.25" x14ac:dyDescent="0.25">
      <c r="B183" s="30" t="s">
        <v>163</v>
      </c>
      <c r="C183" s="24" t="s">
        <v>325</v>
      </c>
      <c r="D183" s="28" t="s">
        <v>48</v>
      </c>
      <c r="E183" s="26">
        <v>9</v>
      </c>
      <c r="F183" s="22"/>
      <c r="G183" s="23"/>
      <c r="H183" s="65">
        <f t="shared" si="23"/>
        <v>0</v>
      </c>
      <c r="I183" s="83"/>
      <c r="J183" s="84"/>
    </row>
    <row r="184" spans="2:10" s="56" customFormat="1" ht="51" x14ac:dyDescent="0.25">
      <c r="B184" s="30" t="s">
        <v>164</v>
      </c>
      <c r="C184" s="24" t="s">
        <v>326</v>
      </c>
      <c r="D184" s="28" t="s">
        <v>48</v>
      </c>
      <c r="E184" s="26">
        <v>11</v>
      </c>
      <c r="F184" s="22"/>
      <c r="G184" s="23"/>
      <c r="H184" s="65">
        <f t="shared" si="23"/>
        <v>0</v>
      </c>
      <c r="I184" s="83"/>
      <c r="J184" s="84"/>
    </row>
    <row r="185" spans="2:10" s="56" customFormat="1" ht="51" x14ac:dyDescent="0.25">
      <c r="B185" s="30" t="s">
        <v>165</v>
      </c>
      <c r="C185" s="24" t="s">
        <v>327</v>
      </c>
      <c r="D185" s="28" t="s">
        <v>48</v>
      </c>
      <c r="E185" s="38">
        <v>1</v>
      </c>
      <c r="F185" s="22"/>
      <c r="G185" s="73"/>
      <c r="H185" s="65">
        <f t="shared" si="23"/>
        <v>0</v>
      </c>
      <c r="I185" s="83"/>
      <c r="J185" s="84"/>
    </row>
    <row r="186" spans="2:10" s="56" customFormat="1" ht="63.75" x14ac:dyDescent="0.25">
      <c r="B186" s="30" t="s">
        <v>166</v>
      </c>
      <c r="C186" s="24" t="s">
        <v>328</v>
      </c>
      <c r="D186" s="28" t="s">
        <v>48</v>
      </c>
      <c r="E186" s="38">
        <v>1</v>
      </c>
      <c r="F186" s="22"/>
      <c r="G186" s="23"/>
      <c r="H186" s="65">
        <f t="shared" si="23"/>
        <v>0</v>
      </c>
      <c r="I186" s="83"/>
      <c r="J186" s="84"/>
    </row>
    <row r="187" spans="2:10" s="56" customFormat="1" ht="38.25" x14ac:dyDescent="0.25">
      <c r="B187" s="30" t="s">
        <v>167</v>
      </c>
      <c r="C187" s="24" t="s">
        <v>329</v>
      </c>
      <c r="D187" s="28" t="s">
        <v>48</v>
      </c>
      <c r="E187" s="38">
        <v>12</v>
      </c>
      <c r="F187" s="22"/>
      <c r="G187" s="73"/>
      <c r="H187" s="65">
        <f t="shared" si="23"/>
        <v>0</v>
      </c>
      <c r="I187" s="83"/>
      <c r="J187" s="84"/>
    </row>
    <row r="188" spans="2:10" s="56" customFormat="1" ht="38.25" x14ac:dyDescent="0.25">
      <c r="B188" s="30" t="s">
        <v>168</v>
      </c>
      <c r="C188" s="24" t="s">
        <v>330</v>
      </c>
      <c r="D188" s="28" t="s">
        <v>48</v>
      </c>
      <c r="E188" s="38">
        <v>6</v>
      </c>
      <c r="F188" s="22"/>
      <c r="G188" s="23"/>
      <c r="H188" s="65">
        <f t="shared" si="23"/>
        <v>0</v>
      </c>
      <c r="I188" s="83"/>
      <c r="J188" s="84"/>
    </row>
    <row r="189" spans="2:10" s="56" customFormat="1" x14ac:dyDescent="0.25">
      <c r="B189" s="79" t="s">
        <v>297</v>
      </c>
      <c r="C189" s="79" t="s">
        <v>223</v>
      </c>
      <c r="D189" s="75"/>
      <c r="E189" s="76"/>
      <c r="F189" s="77"/>
      <c r="G189" s="23"/>
      <c r="H189" s="80">
        <f>SUM(H190:H191)</f>
        <v>0</v>
      </c>
      <c r="I189" s="83"/>
      <c r="J189" s="84"/>
    </row>
    <row r="190" spans="2:10" s="56" customFormat="1" ht="38.25" x14ac:dyDescent="0.25">
      <c r="B190" s="30" t="s">
        <v>169</v>
      </c>
      <c r="C190" s="24" t="s">
        <v>315</v>
      </c>
      <c r="D190" s="28" t="s">
        <v>40</v>
      </c>
      <c r="E190" s="26">
        <v>111.04</v>
      </c>
      <c r="F190" s="22"/>
      <c r="G190" s="23"/>
      <c r="H190" s="65">
        <f t="shared" ref="H190:H191" si="24">+ROUND(E190*F190,2)</f>
        <v>0</v>
      </c>
      <c r="I190" s="83"/>
      <c r="J190" s="84"/>
    </row>
    <row r="191" spans="2:10" s="56" customFormat="1" ht="76.5" x14ac:dyDescent="0.25">
      <c r="B191" s="30" t="s">
        <v>170</v>
      </c>
      <c r="C191" s="24" t="s">
        <v>237</v>
      </c>
      <c r="D191" s="28" t="s">
        <v>40</v>
      </c>
      <c r="E191" s="26">
        <v>67.58</v>
      </c>
      <c r="F191" s="22"/>
      <c r="G191" s="73"/>
      <c r="H191" s="65">
        <f t="shared" si="24"/>
        <v>0</v>
      </c>
      <c r="I191" s="83"/>
      <c r="J191" s="84"/>
    </row>
    <row r="192" spans="2:10" s="56" customFormat="1" x14ac:dyDescent="0.25">
      <c r="B192" s="79" t="s">
        <v>298</v>
      </c>
      <c r="C192" s="79" t="s">
        <v>215</v>
      </c>
      <c r="D192" s="75"/>
      <c r="E192" s="76"/>
      <c r="F192" s="77"/>
      <c r="G192" s="23"/>
      <c r="H192" s="80">
        <f>SUM(H193:H199)</f>
        <v>0</v>
      </c>
      <c r="I192" s="83"/>
      <c r="J192" s="84"/>
    </row>
    <row r="193" spans="2:10" s="56" customFormat="1" ht="51" x14ac:dyDescent="0.25">
      <c r="B193" s="30" t="s">
        <v>171</v>
      </c>
      <c r="C193" s="24" t="s">
        <v>331</v>
      </c>
      <c r="D193" s="28" t="s">
        <v>40</v>
      </c>
      <c r="E193" s="26">
        <v>644.07000000000005</v>
      </c>
      <c r="F193" s="22"/>
      <c r="G193" s="73"/>
      <c r="H193" s="65">
        <f t="shared" ref="H193:H199" si="25">+ROUND(E193*F193,2)</f>
        <v>0</v>
      </c>
      <c r="I193" s="83"/>
      <c r="J193" s="84"/>
    </row>
    <row r="194" spans="2:10" s="56" customFormat="1" ht="38.25" x14ac:dyDescent="0.25">
      <c r="B194" s="30" t="s">
        <v>172</v>
      </c>
      <c r="C194" s="87" t="s">
        <v>371</v>
      </c>
      <c r="D194" s="85" t="s">
        <v>35</v>
      </c>
      <c r="E194" s="86">
        <v>8.01</v>
      </c>
      <c r="F194" s="86"/>
      <c r="G194" s="73"/>
      <c r="H194" s="65">
        <f t="shared" si="25"/>
        <v>0</v>
      </c>
      <c r="I194" s="83"/>
      <c r="J194" s="84"/>
    </row>
    <row r="195" spans="2:10" s="56" customFormat="1" ht="89.25" x14ac:dyDescent="0.25">
      <c r="B195" s="30" t="s">
        <v>173</v>
      </c>
      <c r="C195" s="87" t="s">
        <v>372</v>
      </c>
      <c r="D195" s="85" t="s">
        <v>48</v>
      </c>
      <c r="E195" s="86">
        <v>1</v>
      </c>
      <c r="F195" s="86"/>
      <c r="G195" s="73"/>
      <c r="H195" s="65">
        <f t="shared" si="25"/>
        <v>0</v>
      </c>
      <c r="I195" s="83"/>
      <c r="J195" s="84"/>
    </row>
    <row r="196" spans="2:10" s="56" customFormat="1" ht="89.25" x14ac:dyDescent="0.25">
      <c r="B196" s="30" t="s">
        <v>174</v>
      </c>
      <c r="C196" s="87" t="s">
        <v>373</v>
      </c>
      <c r="D196" s="85" t="s">
        <v>40</v>
      </c>
      <c r="E196" s="86">
        <v>14.902799999999999</v>
      </c>
      <c r="F196" s="86"/>
      <c r="G196" s="73"/>
      <c r="H196" s="65">
        <f t="shared" si="25"/>
        <v>0</v>
      </c>
      <c r="I196" s="83"/>
      <c r="J196" s="84"/>
    </row>
    <row r="197" spans="2:10" s="56" customFormat="1" ht="76.5" x14ac:dyDescent="0.25">
      <c r="B197" s="30" t="s">
        <v>175</v>
      </c>
      <c r="C197" s="87" t="s">
        <v>374</v>
      </c>
      <c r="D197" s="85" t="s">
        <v>35</v>
      </c>
      <c r="E197" s="86">
        <v>7.2</v>
      </c>
      <c r="F197" s="86"/>
      <c r="G197" s="73"/>
      <c r="H197" s="65">
        <f t="shared" si="25"/>
        <v>0</v>
      </c>
      <c r="I197" s="83"/>
      <c r="J197" s="84"/>
    </row>
    <row r="198" spans="2:10" s="56" customFormat="1" ht="25.5" x14ac:dyDescent="0.25">
      <c r="B198" s="30" t="s">
        <v>176</v>
      </c>
      <c r="C198" s="24" t="s">
        <v>332</v>
      </c>
      <c r="D198" s="28" t="s">
        <v>40</v>
      </c>
      <c r="E198" s="26">
        <v>111.04</v>
      </c>
      <c r="F198" s="22"/>
      <c r="G198" s="23"/>
      <c r="H198" s="65">
        <f t="shared" si="25"/>
        <v>0</v>
      </c>
      <c r="I198" s="83"/>
      <c r="J198" s="84"/>
    </row>
    <row r="199" spans="2:10" s="56" customFormat="1" ht="63.75" x14ac:dyDescent="0.25">
      <c r="B199" s="30" t="s">
        <v>177</v>
      </c>
      <c r="C199" s="24" t="s">
        <v>333</v>
      </c>
      <c r="D199" s="28" t="s">
        <v>40</v>
      </c>
      <c r="E199" s="26">
        <v>146.88999999999999</v>
      </c>
      <c r="F199" s="22"/>
      <c r="G199" s="73"/>
      <c r="H199" s="65">
        <f t="shared" si="25"/>
        <v>0</v>
      </c>
      <c r="I199" s="83"/>
      <c r="J199" s="84"/>
    </row>
    <row r="200" spans="2:10" s="56" customFormat="1" x14ac:dyDescent="0.25">
      <c r="B200" s="79" t="s">
        <v>299</v>
      </c>
      <c r="C200" s="79" t="s">
        <v>222</v>
      </c>
      <c r="D200" s="75"/>
      <c r="E200" s="76"/>
      <c r="F200" s="77"/>
      <c r="G200" s="23"/>
      <c r="H200" s="80">
        <f>SUM(H201)</f>
        <v>0</v>
      </c>
      <c r="I200" s="83"/>
      <c r="J200" s="84"/>
    </row>
    <row r="201" spans="2:10" s="56" customFormat="1" ht="140.25" x14ac:dyDescent="0.25">
      <c r="B201" s="30" t="s">
        <v>178</v>
      </c>
      <c r="C201" s="24" t="s">
        <v>334</v>
      </c>
      <c r="D201" s="28" t="s">
        <v>40</v>
      </c>
      <c r="E201" s="26">
        <v>41.49</v>
      </c>
      <c r="F201" s="22"/>
      <c r="G201" s="23"/>
      <c r="H201" s="65">
        <f t="shared" ref="H201" si="26">+ROUND(E201*F201,2)</f>
        <v>0</v>
      </c>
      <c r="I201" s="83"/>
      <c r="J201" s="84"/>
    </row>
    <row r="202" spans="2:10" s="56" customFormat="1" x14ac:dyDescent="0.25">
      <c r="B202" s="79" t="s">
        <v>300</v>
      </c>
      <c r="C202" s="79" t="s">
        <v>234</v>
      </c>
      <c r="D202" s="75"/>
      <c r="E202" s="76"/>
      <c r="F202" s="77"/>
      <c r="G202" s="23"/>
      <c r="H202" s="80">
        <f>SUM(H203:H226)</f>
        <v>0</v>
      </c>
      <c r="I202" s="83"/>
      <c r="J202" s="84"/>
    </row>
    <row r="203" spans="2:10" s="56" customFormat="1" ht="76.5" x14ac:dyDescent="0.25">
      <c r="B203" s="30" t="s">
        <v>179</v>
      </c>
      <c r="C203" s="24" t="s">
        <v>335</v>
      </c>
      <c r="D203" s="28" t="s">
        <v>247</v>
      </c>
      <c r="E203" s="26">
        <v>13</v>
      </c>
      <c r="F203" s="22"/>
      <c r="G203" s="73"/>
      <c r="H203" s="65">
        <f t="shared" ref="H203:H226" si="27">+ROUND(E203*F203,2)</f>
        <v>0</v>
      </c>
      <c r="I203" s="83"/>
      <c r="J203" s="84"/>
    </row>
    <row r="204" spans="2:10" s="56" customFormat="1" ht="51" x14ac:dyDescent="0.25">
      <c r="B204" s="30" t="s">
        <v>180</v>
      </c>
      <c r="C204" s="24" t="s">
        <v>375</v>
      </c>
      <c r="D204" s="28" t="s">
        <v>48</v>
      </c>
      <c r="E204" s="26">
        <v>2</v>
      </c>
      <c r="F204" s="22"/>
      <c r="G204" s="73"/>
      <c r="H204" s="65">
        <f t="shared" si="27"/>
        <v>0</v>
      </c>
      <c r="I204" s="83"/>
      <c r="J204" s="84"/>
    </row>
    <row r="205" spans="2:10" s="56" customFormat="1" ht="51" x14ac:dyDescent="0.25">
      <c r="B205" s="30" t="s">
        <v>181</v>
      </c>
      <c r="C205" s="24" t="s">
        <v>376</v>
      </c>
      <c r="D205" s="28" t="s">
        <v>48</v>
      </c>
      <c r="E205" s="26">
        <v>2</v>
      </c>
      <c r="F205" s="22"/>
      <c r="G205" s="73"/>
      <c r="H205" s="65">
        <f t="shared" si="27"/>
        <v>0</v>
      </c>
      <c r="I205" s="83"/>
      <c r="J205" s="84"/>
    </row>
    <row r="206" spans="2:10" s="56" customFormat="1" ht="51" x14ac:dyDescent="0.25">
      <c r="B206" s="30" t="s">
        <v>182</v>
      </c>
      <c r="C206" s="24" t="s">
        <v>377</v>
      </c>
      <c r="D206" s="28" t="s">
        <v>48</v>
      </c>
      <c r="E206" s="26">
        <v>2</v>
      </c>
      <c r="F206" s="22"/>
      <c r="G206" s="73"/>
      <c r="H206" s="65">
        <f t="shared" si="27"/>
        <v>0</v>
      </c>
      <c r="I206" s="83"/>
      <c r="J206" s="84"/>
    </row>
    <row r="207" spans="2:10" s="56" customFormat="1" ht="38.25" x14ac:dyDescent="0.25">
      <c r="B207" s="30" t="s">
        <v>183</v>
      </c>
      <c r="C207" s="24" t="s">
        <v>378</v>
      </c>
      <c r="D207" s="28" t="s">
        <v>48</v>
      </c>
      <c r="E207" s="26">
        <v>1</v>
      </c>
      <c r="F207" s="22"/>
      <c r="G207" s="73"/>
      <c r="H207" s="65">
        <f t="shared" si="27"/>
        <v>0</v>
      </c>
      <c r="I207" s="83"/>
      <c r="J207" s="84"/>
    </row>
    <row r="208" spans="2:10" s="56" customFormat="1" ht="63.75" x14ac:dyDescent="0.25">
      <c r="B208" s="30" t="s">
        <v>184</v>
      </c>
      <c r="C208" s="24" t="s">
        <v>336</v>
      </c>
      <c r="D208" s="28" t="s">
        <v>247</v>
      </c>
      <c r="E208" s="26">
        <v>8</v>
      </c>
      <c r="F208" s="22"/>
      <c r="G208" s="23"/>
      <c r="H208" s="65">
        <f t="shared" si="27"/>
        <v>0</v>
      </c>
      <c r="I208" s="83"/>
      <c r="J208" s="84"/>
    </row>
    <row r="209" spans="2:10" s="56" customFormat="1" ht="63.75" x14ac:dyDescent="0.25">
      <c r="B209" s="30" t="s">
        <v>185</v>
      </c>
      <c r="C209" s="24" t="s">
        <v>252</v>
      </c>
      <c r="D209" s="28" t="s">
        <v>48</v>
      </c>
      <c r="E209" s="38">
        <v>3</v>
      </c>
      <c r="F209" s="22"/>
      <c r="G209" s="23"/>
      <c r="H209" s="65">
        <f t="shared" si="27"/>
        <v>0</v>
      </c>
      <c r="I209" s="83"/>
      <c r="J209" s="84"/>
    </row>
    <row r="210" spans="2:10" s="56" customFormat="1" ht="63.75" x14ac:dyDescent="0.25">
      <c r="B210" s="30" t="s">
        <v>186</v>
      </c>
      <c r="C210" s="24" t="s">
        <v>337</v>
      </c>
      <c r="D210" s="28" t="s">
        <v>48</v>
      </c>
      <c r="E210" s="38">
        <v>1</v>
      </c>
      <c r="F210" s="22"/>
      <c r="G210" s="73"/>
      <c r="H210" s="65">
        <f t="shared" si="27"/>
        <v>0</v>
      </c>
      <c r="I210" s="83"/>
      <c r="J210" s="84"/>
    </row>
    <row r="211" spans="2:10" s="56" customFormat="1" ht="63.75" x14ac:dyDescent="0.25">
      <c r="B211" s="30" t="s">
        <v>187</v>
      </c>
      <c r="C211" s="24" t="s">
        <v>338</v>
      </c>
      <c r="D211" s="28" t="s">
        <v>48</v>
      </c>
      <c r="E211" s="38">
        <v>5</v>
      </c>
      <c r="F211" s="22"/>
      <c r="G211" s="73"/>
      <c r="H211" s="65">
        <f t="shared" si="27"/>
        <v>0</v>
      </c>
      <c r="I211" s="83"/>
      <c r="J211" s="84"/>
    </row>
    <row r="212" spans="2:10" s="56" customFormat="1" ht="25.5" x14ac:dyDescent="0.25">
      <c r="B212" s="30" t="s">
        <v>188</v>
      </c>
      <c r="C212" s="24" t="s">
        <v>339</v>
      </c>
      <c r="D212" s="28" t="s">
        <v>48</v>
      </c>
      <c r="E212" s="38">
        <v>2</v>
      </c>
      <c r="F212" s="22"/>
      <c r="G212" s="23"/>
      <c r="H212" s="65">
        <f t="shared" si="27"/>
        <v>0</v>
      </c>
      <c r="I212" s="83"/>
      <c r="J212" s="84"/>
    </row>
    <row r="213" spans="2:10" s="56" customFormat="1" ht="25.5" x14ac:dyDescent="0.25">
      <c r="B213" s="30" t="s">
        <v>189</v>
      </c>
      <c r="C213" s="24" t="s">
        <v>340</v>
      </c>
      <c r="D213" s="28" t="s">
        <v>48</v>
      </c>
      <c r="E213" s="38">
        <v>2</v>
      </c>
      <c r="F213" s="22"/>
      <c r="G213" s="23"/>
      <c r="H213" s="65">
        <f t="shared" si="27"/>
        <v>0</v>
      </c>
      <c r="I213" s="83"/>
      <c r="J213" s="84"/>
    </row>
    <row r="214" spans="2:10" s="56" customFormat="1" ht="25.5" x14ac:dyDescent="0.25">
      <c r="B214" s="30" t="s">
        <v>190</v>
      </c>
      <c r="C214" s="24" t="s">
        <v>341</v>
      </c>
      <c r="D214" s="28" t="s">
        <v>48</v>
      </c>
      <c r="E214" s="38">
        <v>1</v>
      </c>
      <c r="F214" s="22"/>
      <c r="G214" s="23"/>
      <c r="H214" s="65">
        <f t="shared" si="27"/>
        <v>0</v>
      </c>
      <c r="I214" s="83"/>
      <c r="J214" s="84"/>
    </row>
    <row r="215" spans="2:10" s="56" customFormat="1" ht="25.5" x14ac:dyDescent="0.25">
      <c r="B215" s="30" t="s">
        <v>191</v>
      </c>
      <c r="C215" s="24" t="s">
        <v>253</v>
      </c>
      <c r="D215" s="28" t="s">
        <v>48</v>
      </c>
      <c r="E215" s="38">
        <v>3</v>
      </c>
      <c r="F215" s="22"/>
      <c r="G215" s="23"/>
      <c r="H215" s="65">
        <f t="shared" si="27"/>
        <v>0</v>
      </c>
      <c r="I215" s="83"/>
      <c r="J215" s="84"/>
    </row>
    <row r="216" spans="2:10" s="56" customFormat="1" ht="25.5" x14ac:dyDescent="0.25">
      <c r="B216" s="30" t="s">
        <v>192</v>
      </c>
      <c r="C216" s="24" t="s">
        <v>254</v>
      </c>
      <c r="D216" s="28" t="s">
        <v>48</v>
      </c>
      <c r="E216" s="38">
        <v>5</v>
      </c>
      <c r="F216" s="22"/>
      <c r="G216" s="23"/>
      <c r="H216" s="65">
        <f t="shared" si="27"/>
        <v>0</v>
      </c>
      <c r="I216" s="83"/>
      <c r="J216" s="84"/>
    </row>
    <row r="217" spans="2:10" s="56" customFormat="1" ht="25.5" x14ac:dyDescent="0.25">
      <c r="B217" s="30" t="s">
        <v>193</v>
      </c>
      <c r="C217" s="24" t="s">
        <v>255</v>
      </c>
      <c r="D217" s="28" t="s">
        <v>48</v>
      </c>
      <c r="E217" s="38">
        <v>5</v>
      </c>
      <c r="F217" s="22"/>
      <c r="G217" s="23"/>
      <c r="H217" s="65">
        <f t="shared" si="27"/>
        <v>0</v>
      </c>
      <c r="I217" s="83"/>
      <c r="J217" s="84"/>
    </row>
    <row r="218" spans="2:10" s="56" customFormat="1" ht="38.25" x14ac:dyDescent="0.25">
      <c r="B218" s="30" t="s">
        <v>194</v>
      </c>
      <c r="C218" s="24" t="s">
        <v>256</v>
      </c>
      <c r="D218" s="28" t="s">
        <v>48</v>
      </c>
      <c r="E218" s="38">
        <v>1</v>
      </c>
      <c r="F218" s="22"/>
      <c r="G218" s="23"/>
      <c r="H218" s="65">
        <f t="shared" si="27"/>
        <v>0</v>
      </c>
      <c r="I218" s="83"/>
      <c r="J218" s="84"/>
    </row>
    <row r="219" spans="2:10" s="56" customFormat="1" ht="51" x14ac:dyDescent="0.25">
      <c r="B219" s="30" t="s">
        <v>102</v>
      </c>
      <c r="C219" s="24" t="s">
        <v>257</v>
      </c>
      <c r="D219" s="28" t="s">
        <v>48</v>
      </c>
      <c r="E219" s="26">
        <v>5</v>
      </c>
      <c r="F219" s="22"/>
      <c r="G219" s="23"/>
      <c r="H219" s="65">
        <f t="shared" si="27"/>
        <v>0</v>
      </c>
      <c r="I219" s="83"/>
      <c r="J219" s="84"/>
    </row>
    <row r="220" spans="2:10" s="56" customFormat="1" ht="51" x14ac:dyDescent="0.25">
      <c r="B220" s="30" t="s">
        <v>195</v>
      </c>
      <c r="C220" s="24" t="s">
        <v>342</v>
      </c>
      <c r="D220" s="28" t="s">
        <v>48</v>
      </c>
      <c r="E220" s="38">
        <v>3</v>
      </c>
      <c r="F220" s="22"/>
      <c r="G220" s="73"/>
      <c r="H220" s="65">
        <f t="shared" si="27"/>
        <v>0</v>
      </c>
      <c r="I220" s="83"/>
      <c r="J220" s="84"/>
    </row>
    <row r="221" spans="2:10" s="56" customFormat="1" ht="38.25" x14ac:dyDescent="0.25">
      <c r="B221" s="30" t="s">
        <v>196</v>
      </c>
      <c r="C221" s="24" t="s">
        <v>258</v>
      </c>
      <c r="D221" s="28" t="s">
        <v>48</v>
      </c>
      <c r="E221" s="26">
        <v>3</v>
      </c>
      <c r="F221" s="22"/>
      <c r="G221" s="23"/>
      <c r="H221" s="65">
        <f t="shared" si="27"/>
        <v>0</v>
      </c>
      <c r="I221" s="83"/>
      <c r="J221" s="84"/>
    </row>
    <row r="222" spans="2:10" s="56" customFormat="1" ht="38.25" x14ac:dyDescent="0.25">
      <c r="B222" s="30" t="s">
        <v>197</v>
      </c>
      <c r="C222" s="24" t="s">
        <v>259</v>
      </c>
      <c r="D222" s="28" t="s">
        <v>48</v>
      </c>
      <c r="E222" s="26">
        <v>10</v>
      </c>
      <c r="F222" s="22"/>
      <c r="G222" s="23"/>
      <c r="H222" s="65">
        <f t="shared" si="27"/>
        <v>0</v>
      </c>
      <c r="I222" s="83"/>
      <c r="J222" s="84"/>
    </row>
    <row r="223" spans="2:10" s="56" customFormat="1" ht="38.25" x14ac:dyDescent="0.25">
      <c r="B223" s="30" t="s">
        <v>198</v>
      </c>
      <c r="C223" s="24" t="s">
        <v>343</v>
      </c>
      <c r="D223" s="28" t="s">
        <v>48</v>
      </c>
      <c r="E223" s="26">
        <v>2</v>
      </c>
      <c r="F223" s="22"/>
      <c r="G223" s="23"/>
      <c r="H223" s="65">
        <f t="shared" si="27"/>
        <v>0</v>
      </c>
      <c r="I223" s="83"/>
      <c r="J223" s="84"/>
    </row>
    <row r="224" spans="2:10" s="56" customFormat="1" ht="25.5" x14ac:dyDescent="0.25">
      <c r="B224" s="30" t="s">
        <v>199</v>
      </c>
      <c r="C224" s="24" t="s">
        <v>260</v>
      </c>
      <c r="D224" s="28" t="s">
        <v>48</v>
      </c>
      <c r="E224" s="26">
        <v>2</v>
      </c>
      <c r="F224" s="22"/>
      <c r="G224" s="73"/>
      <c r="H224" s="65">
        <f t="shared" si="27"/>
        <v>0</v>
      </c>
      <c r="I224" s="83"/>
      <c r="J224" s="84"/>
    </row>
    <row r="225" spans="2:10" s="56" customFormat="1" ht="51" x14ac:dyDescent="0.25">
      <c r="B225" s="30" t="s">
        <v>200</v>
      </c>
      <c r="C225" s="24" t="s">
        <v>344</v>
      </c>
      <c r="D225" s="28" t="s">
        <v>40</v>
      </c>
      <c r="E225" s="38">
        <v>3</v>
      </c>
      <c r="F225" s="22"/>
      <c r="G225" s="73"/>
      <c r="H225" s="65">
        <f t="shared" si="27"/>
        <v>0</v>
      </c>
      <c r="I225" s="83"/>
      <c r="J225" s="84"/>
    </row>
    <row r="226" spans="2:10" s="56" customFormat="1" ht="51" x14ac:dyDescent="0.25">
      <c r="B226" s="30" t="s">
        <v>103</v>
      </c>
      <c r="C226" s="24" t="s">
        <v>345</v>
      </c>
      <c r="D226" s="28" t="s">
        <v>48</v>
      </c>
      <c r="E226" s="38">
        <v>1</v>
      </c>
      <c r="F226" s="22"/>
      <c r="G226" s="23"/>
      <c r="H226" s="65">
        <f t="shared" si="27"/>
        <v>0</v>
      </c>
      <c r="I226" s="83"/>
      <c r="J226" s="84"/>
    </row>
    <row r="227" spans="2:10" s="56" customFormat="1" x14ac:dyDescent="0.25">
      <c r="B227" s="74" t="s">
        <v>214</v>
      </c>
      <c r="C227" s="74" t="s">
        <v>235</v>
      </c>
      <c r="D227" s="75"/>
      <c r="E227" s="76"/>
      <c r="F227" s="77"/>
      <c r="G227" s="23"/>
      <c r="H227" s="78">
        <f>H228+H232+H235</f>
        <v>0</v>
      </c>
      <c r="I227" s="83"/>
      <c r="J227" s="84"/>
    </row>
    <row r="228" spans="2:10" s="56" customFormat="1" x14ac:dyDescent="0.25">
      <c r="B228" s="79" t="s">
        <v>301</v>
      </c>
      <c r="C228" s="79" t="s">
        <v>265</v>
      </c>
      <c r="D228" s="75"/>
      <c r="E228" s="76"/>
      <c r="F228" s="77"/>
      <c r="G228" s="23"/>
      <c r="H228" s="80">
        <f>SUM(H229:H231)</f>
        <v>0</v>
      </c>
      <c r="I228" s="83"/>
      <c r="J228" s="84"/>
    </row>
    <row r="229" spans="2:10" s="56" customFormat="1" ht="38.25" x14ac:dyDescent="0.25">
      <c r="B229" s="30" t="s">
        <v>104</v>
      </c>
      <c r="C229" s="24" t="s">
        <v>346</v>
      </c>
      <c r="D229" s="28" t="s">
        <v>40</v>
      </c>
      <c r="E229" s="38">
        <v>15</v>
      </c>
      <c r="F229" s="22"/>
      <c r="G229" s="73"/>
      <c r="H229" s="65">
        <f t="shared" si="20"/>
        <v>0</v>
      </c>
      <c r="I229" s="83"/>
      <c r="J229" s="84"/>
    </row>
    <row r="230" spans="2:10" s="56" customFormat="1" ht="38.25" x14ac:dyDescent="0.25">
      <c r="B230" s="30" t="s">
        <v>105</v>
      </c>
      <c r="C230" s="24" t="s">
        <v>241</v>
      </c>
      <c r="D230" s="28" t="s">
        <v>41</v>
      </c>
      <c r="E230" s="38">
        <v>65.650000000000006</v>
      </c>
      <c r="F230" s="22"/>
      <c r="G230" s="23"/>
      <c r="H230" s="65">
        <f t="shared" si="20"/>
        <v>0</v>
      </c>
      <c r="I230" s="83"/>
      <c r="J230" s="84"/>
    </row>
    <row r="231" spans="2:10" s="56" customFormat="1" ht="38.25" x14ac:dyDescent="0.25">
      <c r="B231" s="30" t="s">
        <v>106</v>
      </c>
      <c r="C231" s="24" t="s">
        <v>242</v>
      </c>
      <c r="D231" s="28" t="s">
        <v>243</v>
      </c>
      <c r="E231" s="38">
        <v>328.21</v>
      </c>
      <c r="F231" s="22"/>
      <c r="G231" s="23"/>
      <c r="H231" s="65">
        <f t="shared" si="20"/>
        <v>0</v>
      </c>
      <c r="I231" s="83"/>
      <c r="J231" s="84"/>
    </row>
    <row r="232" spans="2:10" s="56" customFormat="1" x14ac:dyDescent="0.25">
      <c r="B232" s="79" t="s">
        <v>302</v>
      </c>
      <c r="C232" s="79" t="s">
        <v>215</v>
      </c>
      <c r="D232" s="75"/>
      <c r="E232" s="76"/>
      <c r="F232" s="77"/>
      <c r="G232" s="23"/>
      <c r="H232" s="80">
        <f>SUM(H233:H234)</f>
        <v>0</v>
      </c>
      <c r="I232" s="83"/>
      <c r="J232" s="84"/>
    </row>
    <row r="233" spans="2:10" s="56" customFormat="1" ht="76.5" x14ac:dyDescent="0.25">
      <c r="B233" s="30" t="s">
        <v>201</v>
      </c>
      <c r="C233" s="24" t="s">
        <v>347</v>
      </c>
      <c r="D233" s="28" t="s">
        <v>40</v>
      </c>
      <c r="E233" s="38">
        <v>15</v>
      </c>
      <c r="F233" s="22"/>
      <c r="G233" s="23"/>
      <c r="H233" s="65">
        <f t="shared" si="20"/>
        <v>0</v>
      </c>
      <c r="I233" s="83"/>
      <c r="J233" s="84"/>
    </row>
    <row r="234" spans="2:10" s="56" customFormat="1" ht="51" x14ac:dyDescent="0.25">
      <c r="B234" s="30" t="s">
        <v>107</v>
      </c>
      <c r="C234" s="24" t="s">
        <v>348</v>
      </c>
      <c r="D234" s="28" t="s">
        <v>40</v>
      </c>
      <c r="E234" s="38">
        <v>15</v>
      </c>
      <c r="F234" s="22"/>
      <c r="G234" s="23"/>
      <c r="H234" s="65">
        <f t="shared" si="20"/>
        <v>0</v>
      </c>
      <c r="I234" s="83"/>
      <c r="J234" s="84"/>
    </row>
    <row r="235" spans="2:10" s="56" customFormat="1" x14ac:dyDescent="0.25">
      <c r="B235" s="79" t="s">
        <v>303</v>
      </c>
      <c r="C235" s="79" t="s">
        <v>271</v>
      </c>
      <c r="D235" s="75"/>
      <c r="E235" s="76"/>
      <c r="F235" s="77"/>
      <c r="G235" s="23"/>
      <c r="H235" s="80">
        <f>SUM(H236:H238)</f>
        <v>0</v>
      </c>
      <c r="I235" s="83"/>
      <c r="J235" s="84"/>
    </row>
    <row r="236" spans="2:10" s="56" customFormat="1" ht="114.75" x14ac:dyDescent="0.25">
      <c r="B236" s="30" t="s">
        <v>202</v>
      </c>
      <c r="C236" s="24" t="s">
        <v>349</v>
      </c>
      <c r="D236" s="28" t="s">
        <v>40</v>
      </c>
      <c r="E236" s="38">
        <v>145.88999999999999</v>
      </c>
      <c r="F236" s="22"/>
      <c r="G236" s="23"/>
      <c r="H236" s="65">
        <f>+ROUND(E236*F236,2)</f>
        <v>0</v>
      </c>
      <c r="I236" s="83"/>
      <c r="J236" s="84"/>
    </row>
    <row r="237" spans="2:10" s="56" customFormat="1" ht="51" x14ac:dyDescent="0.25">
      <c r="B237" s="30" t="s">
        <v>203</v>
      </c>
      <c r="C237" s="24" t="s">
        <v>261</v>
      </c>
      <c r="D237" s="28" t="s">
        <v>40</v>
      </c>
      <c r="E237" s="26">
        <v>144.78</v>
      </c>
      <c r="F237" s="22"/>
      <c r="G237" s="23"/>
      <c r="H237" s="65">
        <f>+ROUND(E237*F237,2)</f>
        <v>0</v>
      </c>
      <c r="I237" s="83"/>
      <c r="J237" s="84"/>
    </row>
    <row r="238" spans="2:10" s="56" customFormat="1" ht="25.5" x14ac:dyDescent="0.25">
      <c r="B238" s="30" t="s">
        <v>393</v>
      </c>
      <c r="C238" s="24" t="s">
        <v>350</v>
      </c>
      <c r="D238" s="28" t="s">
        <v>35</v>
      </c>
      <c r="E238" s="38">
        <v>45</v>
      </c>
      <c r="F238" s="22"/>
      <c r="G238" s="23"/>
      <c r="H238" s="65">
        <f t="shared" ref="H238" si="28">+ROUND(E238*F238,2)</f>
        <v>0</v>
      </c>
      <c r="I238" s="83"/>
      <c r="J238" s="84"/>
    </row>
    <row r="239" spans="2:10" s="56" customFormat="1" x14ac:dyDescent="0.25">
      <c r="B239" s="74" t="s">
        <v>267</v>
      </c>
      <c r="C239" s="74" t="s">
        <v>216</v>
      </c>
      <c r="D239" s="75"/>
      <c r="E239" s="76"/>
      <c r="F239" s="77"/>
      <c r="G239" s="23"/>
      <c r="H239" s="78">
        <f>H240</f>
        <v>0</v>
      </c>
      <c r="I239" s="83"/>
      <c r="J239" s="84"/>
    </row>
    <row r="240" spans="2:10" s="56" customFormat="1" ht="25.5" x14ac:dyDescent="0.25">
      <c r="B240" s="30" t="s">
        <v>394</v>
      </c>
      <c r="C240" s="24" t="s">
        <v>262</v>
      </c>
      <c r="D240" s="28" t="s">
        <v>40</v>
      </c>
      <c r="E240" s="38">
        <v>1318</v>
      </c>
      <c r="F240" s="22"/>
      <c r="G240" s="23"/>
      <c r="H240" s="65">
        <f t="shared" si="20"/>
        <v>0</v>
      </c>
      <c r="I240" s="83"/>
      <c r="J240" s="84"/>
    </row>
    <row r="241" spans="2:10" s="56" customFormat="1" x14ac:dyDescent="0.25">
      <c r="B241" s="74" t="s">
        <v>269</v>
      </c>
      <c r="C241" s="74" t="s">
        <v>287</v>
      </c>
      <c r="D241" s="75"/>
      <c r="E241" s="76"/>
      <c r="F241" s="77"/>
      <c r="G241" s="23"/>
      <c r="H241" s="78">
        <f>H242+H247+H263+H265</f>
        <v>0</v>
      </c>
      <c r="I241" s="83"/>
      <c r="J241" s="84"/>
    </row>
    <row r="242" spans="2:10" s="56" customFormat="1" x14ac:dyDescent="0.25">
      <c r="B242" s="79" t="s">
        <v>268</v>
      </c>
      <c r="C242" s="79" t="s">
        <v>289</v>
      </c>
      <c r="D242" s="75"/>
      <c r="E242" s="76"/>
      <c r="F242" s="77"/>
      <c r="G242" s="23"/>
      <c r="H242" s="80">
        <f>SUM(H243:H246)</f>
        <v>0</v>
      </c>
      <c r="I242" s="83"/>
      <c r="J242" s="84"/>
    </row>
    <row r="243" spans="2:10" s="56" customFormat="1" ht="63.75" x14ac:dyDescent="0.25">
      <c r="B243" s="79" t="s">
        <v>395</v>
      </c>
      <c r="C243" s="87" t="s">
        <v>379</v>
      </c>
      <c r="D243" s="85" t="s">
        <v>40</v>
      </c>
      <c r="E243" s="86">
        <v>72.373199999999997</v>
      </c>
      <c r="F243" s="86"/>
      <c r="G243" s="23"/>
      <c r="H243" s="65">
        <f t="shared" ref="H243:H245" si="29">+ROUND(E243*F243,2)</f>
        <v>0</v>
      </c>
      <c r="I243" s="83"/>
      <c r="J243" s="84"/>
    </row>
    <row r="244" spans="2:10" s="56" customFormat="1" ht="51" x14ac:dyDescent="0.25">
      <c r="B244" s="79" t="s">
        <v>396</v>
      </c>
      <c r="C244" s="87" t="s">
        <v>380</v>
      </c>
      <c r="D244" s="85" t="s">
        <v>40</v>
      </c>
      <c r="E244" s="86">
        <v>72.373199999999997</v>
      </c>
      <c r="F244" s="86"/>
      <c r="G244" s="23"/>
      <c r="H244" s="65">
        <f t="shared" si="29"/>
        <v>0</v>
      </c>
      <c r="I244" s="83"/>
      <c r="J244" s="84"/>
    </row>
    <row r="245" spans="2:10" s="56" customFormat="1" ht="51" x14ac:dyDescent="0.25">
      <c r="B245" s="79" t="s">
        <v>397</v>
      </c>
      <c r="C245" s="87" t="s">
        <v>381</v>
      </c>
      <c r="D245" s="85" t="s">
        <v>41</v>
      </c>
      <c r="E245" s="86">
        <v>4</v>
      </c>
      <c r="F245" s="86"/>
      <c r="G245" s="23"/>
      <c r="H245" s="65">
        <f t="shared" si="29"/>
        <v>0</v>
      </c>
      <c r="I245" s="83"/>
      <c r="J245" s="84"/>
    </row>
    <row r="246" spans="2:10" s="56" customFormat="1" ht="38.25" x14ac:dyDescent="0.25">
      <c r="B246" s="30" t="s">
        <v>398</v>
      </c>
      <c r="C246" s="24" t="s">
        <v>351</v>
      </c>
      <c r="D246" s="28" t="s">
        <v>35</v>
      </c>
      <c r="E246" s="26">
        <v>78.5</v>
      </c>
      <c r="F246" s="22"/>
      <c r="G246" s="23"/>
      <c r="H246" s="65">
        <f t="shared" ref="H246:H262" si="30">+ROUND(E246*F246,2)</f>
        <v>0</v>
      </c>
      <c r="I246" s="83"/>
      <c r="J246" s="84"/>
    </row>
    <row r="247" spans="2:10" s="56" customFormat="1" x14ac:dyDescent="0.25">
      <c r="B247" s="79" t="s">
        <v>270</v>
      </c>
      <c r="C247" s="79" t="s">
        <v>291</v>
      </c>
      <c r="D247" s="75"/>
      <c r="E247" s="76"/>
      <c r="F247" s="77"/>
      <c r="G247" s="23"/>
      <c r="H247" s="80">
        <f>SUM(H248:H262)</f>
        <v>0</v>
      </c>
      <c r="I247" s="83"/>
      <c r="J247" s="84"/>
    </row>
    <row r="248" spans="2:10" s="56" customFormat="1" ht="38.25" x14ac:dyDescent="0.25">
      <c r="B248" s="30" t="s">
        <v>399</v>
      </c>
      <c r="C248" s="24" t="s">
        <v>353</v>
      </c>
      <c r="D248" s="28" t="s">
        <v>40</v>
      </c>
      <c r="E248" s="26">
        <v>103.73</v>
      </c>
      <c r="F248" s="22"/>
      <c r="G248" s="23"/>
      <c r="H248" s="65">
        <f t="shared" si="30"/>
        <v>0</v>
      </c>
      <c r="I248" s="83"/>
      <c r="J248" s="84"/>
    </row>
    <row r="249" spans="2:10" s="56" customFormat="1" ht="89.25" x14ac:dyDescent="0.25">
      <c r="B249" s="30" t="s">
        <v>400</v>
      </c>
      <c r="C249" s="24" t="s">
        <v>382</v>
      </c>
      <c r="D249" s="28" t="s">
        <v>35</v>
      </c>
      <c r="E249" s="26">
        <v>32.410000000000004</v>
      </c>
      <c r="F249" s="22"/>
      <c r="G249" s="23"/>
      <c r="H249" s="65">
        <f t="shared" si="30"/>
        <v>0</v>
      </c>
      <c r="I249" s="83"/>
      <c r="J249" s="84"/>
    </row>
    <row r="250" spans="2:10" s="56" customFormat="1" ht="51" x14ac:dyDescent="0.25">
      <c r="B250" s="30" t="s">
        <v>401</v>
      </c>
      <c r="C250" s="24" t="s">
        <v>383</v>
      </c>
      <c r="D250" s="28" t="s">
        <v>40</v>
      </c>
      <c r="E250" s="26">
        <v>165.90119999999999</v>
      </c>
      <c r="F250" s="22"/>
      <c r="G250" s="23"/>
      <c r="H250" s="65">
        <f t="shared" si="30"/>
        <v>0</v>
      </c>
      <c r="I250" s="83"/>
      <c r="J250" s="84"/>
    </row>
    <row r="251" spans="2:10" s="56" customFormat="1" ht="76.5" x14ac:dyDescent="0.25">
      <c r="B251" s="30" t="s">
        <v>402</v>
      </c>
      <c r="C251" s="24" t="s">
        <v>384</v>
      </c>
      <c r="D251" s="28" t="s">
        <v>41</v>
      </c>
      <c r="E251" s="26">
        <v>40.417560000000002</v>
      </c>
      <c r="F251" s="22"/>
      <c r="G251" s="23"/>
      <c r="H251" s="65">
        <f t="shared" si="30"/>
        <v>0</v>
      </c>
      <c r="I251" s="83"/>
      <c r="J251" s="84"/>
    </row>
    <row r="252" spans="2:10" s="56" customFormat="1" ht="38.25" x14ac:dyDescent="0.25">
      <c r="B252" s="30" t="s">
        <v>403</v>
      </c>
      <c r="C252" s="24" t="s">
        <v>385</v>
      </c>
      <c r="D252" s="28" t="s">
        <v>35</v>
      </c>
      <c r="E252" s="26">
        <v>78.5</v>
      </c>
      <c r="F252" s="22"/>
      <c r="G252" s="23"/>
      <c r="H252" s="65">
        <f t="shared" si="30"/>
        <v>0</v>
      </c>
      <c r="I252" s="83"/>
      <c r="J252" s="84"/>
    </row>
    <row r="253" spans="2:10" s="56" customFormat="1" ht="63.75" x14ac:dyDescent="0.25">
      <c r="B253" s="30" t="s">
        <v>404</v>
      </c>
      <c r="C253" s="24" t="s">
        <v>386</v>
      </c>
      <c r="D253" s="28" t="s">
        <v>48</v>
      </c>
      <c r="E253" s="26">
        <v>30</v>
      </c>
      <c r="F253" s="22"/>
      <c r="G253" s="23"/>
      <c r="H253" s="65">
        <f t="shared" si="30"/>
        <v>0</v>
      </c>
      <c r="I253" s="83"/>
      <c r="J253" s="84"/>
    </row>
    <row r="254" spans="2:10" s="56" customFormat="1" ht="38.25" x14ac:dyDescent="0.25">
      <c r="B254" s="30" t="s">
        <v>405</v>
      </c>
      <c r="C254" s="24" t="s">
        <v>354</v>
      </c>
      <c r="D254" s="28" t="s">
        <v>41</v>
      </c>
      <c r="E254" s="26">
        <v>35.39</v>
      </c>
      <c r="F254" s="22"/>
      <c r="G254" s="73"/>
      <c r="H254" s="65">
        <f t="shared" si="30"/>
        <v>0</v>
      </c>
      <c r="I254" s="83"/>
      <c r="J254" s="84"/>
    </row>
    <row r="255" spans="2:10" s="56" customFormat="1" ht="63.75" x14ac:dyDescent="0.25">
      <c r="B255" s="30" t="s">
        <v>406</v>
      </c>
      <c r="C255" s="24" t="s">
        <v>355</v>
      </c>
      <c r="D255" s="28" t="s">
        <v>40</v>
      </c>
      <c r="E255" s="26">
        <v>1.5</v>
      </c>
      <c r="F255" s="22"/>
      <c r="G255" s="23"/>
      <c r="H255" s="65">
        <f t="shared" si="30"/>
        <v>0</v>
      </c>
      <c r="I255" s="83"/>
      <c r="J255" s="84"/>
    </row>
    <row r="256" spans="2:10" s="56" customFormat="1" ht="51" x14ac:dyDescent="0.25">
      <c r="B256" s="30" t="s">
        <v>407</v>
      </c>
      <c r="C256" s="24" t="s">
        <v>356</v>
      </c>
      <c r="D256" s="28" t="s">
        <v>40</v>
      </c>
      <c r="E256" s="26">
        <v>88.48</v>
      </c>
      <c r="F256" s="22"/>
      <c r="G256" s="23"/>
      <c r="H256" s="65">
        <f t="shared" si="30"/>
        <v>0</v>
      </c>
      <c r="I256" s="83"/>
      <c r="J256" s="84"/>
    </row>
    <row r="257" spans="2:10" s="56" customFormat="1" ht="63.75" x14ac:dyDescent="0.25">
      <c r="B257" s="30" t="s">
        <v>408</v>
      </c>
      <c r="C257" s="24" t="s">
        <v>357</v>
      </c>
      <c r="D257" s="28" t="s">
        <v>35</v>
      </c>
      <c r="E257" s="26">
        <v>176.96</v>
      </c>
      <c r="F257" s="22"/>
      <c r="G257" s="23"/>
      <c r="H257" s="65">
        <f t="shared" si="30"/>
        <v>0</v>
      </c>
      <c r="I257" s="83"/>
      <c r="J257" s="84"/>
    </row>
    <row r="258" spans="2:10" s="56" customFormat="1" ht="38.25" x14ac:dyDescent="0.25">
      <c r="B258" s="30" t="s">
        <v>409</v>
      </c>
      <c r="C258" s="24" t="s">
        <v>358</v>
      </c>
      <c r="D258" s="28" t="s">
        <v>35</v>
      </c>
      <c r="E258" s="26">
        <v>32</v>
      </c>
      <c r="F258" s="22"/>
      <c r="G258" s="23"/>
      <c r="H258" s="65">
        <f t="shared" si="30"/>
        <v>0</v>
      </c>
      <c r="I258" s="83"/>
      <c r="J258" s="84"/>
    </row>
    <row r="259" spans="2:10" s="56" customFormat="1" ht="51" x14ac:dyDescent="0.25">
      <c r="B259" s="30" t="s">
        <v>410</v>
      </c>
      <c r="C259" s="24" t="s">
        <v>359</v>
      </c>
      <c r="D259" s="28" t="s">
        <v>40</v>
      </c>
      <c r="E259" s="26">
        <v>72.37</v>
      </c>
      <c r="F259" s="22"/>
      <c r="G259" s="23"/>
      <c r="H259" s="65">
        <f t="shared" si="30"/>
        <v>0</v>
      </c>
      <c r="I259" s="83"/>
      <c r="J259" s="84"/>
    </row>
    <row r="260" spans="2:10" s="56" customFormat="1" ht="229.5" x14ac:dyDescent="0.25">
      <c r="B260" s="30" t="s">
        <v>411</v>
      </c>
      <c r="C260" s="89" t="s">
        <v>360</v>
      </c>
      <c r="D260" s="28" t="s">
        <v>48</v>
      </c>
      <c r="E260" s="38">
        <v>1</v>
      </c>
      <c r="F260" s="22"/>
      <c r="G260" s="23"/>
      <c r="H260" s="65">
        <f t="shared" si="30"/>
        <v>0</v>
      </c>
      <c r="I260" s="83"/>
      <c r="J260" s="84"/>
    </row>
    <row r="261" spans="2:10" s="56" customFormat="1" ht="51" x14ac:dyDescent="0.25">
      <c r="B261" s="30" t="s">
        <v>412</v>
      </c>
      <c r="C261" s="24" t="s">
        <v>361</v>
      </c>
      <c r="D261" s="28" t="s">
        <v>48</v>
      </c>
      <c r="E261" s="26">
        <v>25</v>
      </c>
      <c r="F261" s="22"/>
      <c r="G261" s="23"/>
      <c r="H261" s="65">
        <f t="shared" si="30"/>
        <v>0</v>
      </c>
      <c r="I261" s="83"/>
      <c r="J261" s="84"/>
    </row>
    <row r="262" spans="2:10" s="56" customFormat="1" ht="114.75" x14ac:dyDescent="0.25">
      <c r="B262" s="30" t="s">
        <v>413</v>
      </c>
      <c r="C262" s="24" t="s">
        <v>362</v>
      </c>
      <c r="D262" s="28" t="s">
        <v>35</v>
      </c>
      <c r="E262" s="26">
        <v>34.49</v>
      </c>
      <c r="F262" s="22"/>
      <c r="G262" s="23"/>
      <c r="H262" s="65">
        <f t="shared" si="30"/>
        <v>0</v>
      </c>
      <c r="I262" s="83"/>
      <c r="J262" s="84"/>
    </row>
    <row r="263" spans="2:10" s="56" customFormat="1" x14ac:dyDescent="0.25">
      <c r="B263" s="79" t="s">
        <v>304</v>
      </c>
      <c r="C263" s="79" t="s">
        <v>294</v>
      </c>
      <c r="D263" s="75"/>
      <c r="E263" s="76"/>
      <c r="F263" s="77"/>
      <c r="G263" s="23"/>
      <c r="H263" s="80">
        <f>SUM(H264)</f>
        <v>0</v>
      </c>
      <c r="I263" s="83"/>
      <c r="J263" s="84"/>
    </row>
    <row r="264" spans="2:10" s="56" customFormat="1" ht="140.25" x14ac:dyDescent="0.25">
      <c r="B264" s="30" t="s">
        <v>414</v>
      </c>
      <c r="C264" s="24" t="s">
        <v>363</v>
      </c>
      <c r="D264" s="28" t="s">
        <v>35</v>
      </c>
      <c r="E264" s="26">
        <v>78.5</v>
      </c>
      <c r="F264" s="22"/>
      <c r="G264" s="23"/>
      <c r="H264" s="65">
        <f t="shared" ref="H264" si="31">+ROUND(E264*F264,2)</f>
        <v>0</v>
      </c>
      <c r="I264" s="83"/>
      <c r="J264" s="84"/>
    </row>
    <row r="265" spans="2:10" s="56" customFormat="1" x14ac:dyDescent="0.25">
      <c r="B265" s="79" t="s">
        <v>305</v>
      </c>
      <c r="C265" s="79" t="s">
        <v>295</v>
      </c>
      <c r="D265" s="75"/>
      <c r="E265" s="76"/>
      <c r="F265" s="77"/>
      <c r="G265" s="23"/>
      <c r="H265" s="80">
        <f>SUM(H266:H273)</f>
        <v>0</v>
      </c>
      <c r="I265" s="83"/>
      <c r="J265" s="84"/>
    </row>
    <row r="266" spans="2:10" s="56" customFormat="1" ht="76.5" x14ac:dyDescent="0.25">
      <c r="B266" s="30" t="s">
        <v>415</v>
      </c>
      <c r="C266" s="24" t="s">
        <v>364</v>
      </c>
      <c r="D266" s="28" t="s">
        <v>48</v>
      </c>
      <c r="E266" s="38">
        <v>1</v>
      </c>
      <c r="F266" s="22"/>
      <c r="G266" s="23"/>
      <c r="H266" s="65">
        <f t="shared" ref="H266:H273" si="32">+ROUND(E266*F266,2)</f>
        <v>0</v>
      </c>
      <c r="I266" s="83"/>
      <c r="J266" s="84"/>
    </row>
    <row r="267" spans="2:10" s="56" customFormat="1" ht="63.75" x14ac:dyDescent="0.25">
      <c r="B267" s="30" t="s">
        <v>416</v>
      </c>
      <c r="C267" s="24" t="s">
        <v>387</v>
      </c>
      <c r="D267" s="28" t="s">
        <v>48</v>
      </c>
      <c r="E267" s="38">
        <v>1</v>
      </c>
      <c r="F267" s="22"/>
      <c r="G267" s="23"/>
      <c r="H267" s="65">
        <f t="shared" si="32"/>
        <v>0</v>
      </c>
      <c r="I267" s="83"/>
      <c r="J267" s="84"/>
    </row>
    <row r="268" spans="2:10" s="56" customFormat="1" ht="38.25" x14ac:dyDescent="0.25">
      <c r="B268" s="30" t="s">
        <v>417</v>
      </c>
      <c r="C268" s="24" t="s">
        <v>388</v>
      </c>
      <c r="D268" s="28" t="s">
        <v>48</v>
      </c>
      <c r="E268" s="38">
        <v>1</v>
      </c>
      <c r="F268" s="22"/>
      <c r="G268" s="23"/>
      <c r="H268" s="65">
        <f t="shared" si="32"/>
        <v>0</v>
      </c>
      <c r="I268" s="83"/>
      <c r="J268" s="84"/>
    </row>
    <row r="269" spans="2:10" s="56" customFormat="1" ht="25.5" x14ac:dyDescent="0.25">
      <c r="B269" s="30" t="s">
        <v>418</v>
      </c>
      <c r="C269" s="24" t="s">
        <v>389</v>
      </c>
      <c r="D269" s="28" t="s">
        <v>48</v>
      </c>
      <c r="E269" s="38">
        <v>1</v>
      </c>
      <c r="F269" s="22"/>
      <c r="G269" s="23"/>
      <c r="H269" s="65">
        <f t="shared" si="32"/>
        <v>0</v>
      </c>
      <c r="I269" s="83"/>
      <c r="J269" s="84"/>
    </row>
    <row r="270" spans="2:10" s="56" customFormat="1" ht="76.5" x14ac:dyDescent="0.25">
      <c r="B270" s="30" t="s">
        <v>419</v>
      </c>
      <c r="C270" s="24" t="s">
        <v>390</v>
      </c>
      <c r="D270" s="28" t="s">
        <v>247</v>
      </c>
      <c r="E270" s="38">
        <v>1</v>
      </c>
      <c r="F270" s="22"/>
      <c r="G270" s="23"/>
      <c r="H270" s="65">
        <f t="shared" si="32"/>
        <v>0</v>
      </c>
      <c r="I270" s="83"/>
      <c r="J270" s="84"/>
    </row>
    <row r="271" spans="2:10" s="56" customFormat="1" ht="38.25" x14ac:dyDescent="0.25">
      <c r="B271" s="30" t="s">
        <v>420</v>
      </c>
      <c r="C271" s="24" t="s">
        <v>391</v>
      </c>
      <c r="D271" s="28" t="s">
        <v>48</v>
      </c>
      <c r="E271" s="38">
        <v>1</v>
      </c>
      <c r="F271" s="22"/>
      <c r="G271" s="23"/>
      <c r="H271" s="65">
        <f t="shared" si="32"/>
        <v>0</v>
      </c>
      <c r="I271" s="83"/>
      <c r="J271" s="84"/>
    </row>
    <row r="272" spans="2:10" s="56" customFormat="1" ht="38.25" x14ac:dyDescent="0.25">
      <c r="B272" s="30" t="s">
        <v>421</v>
      </c>
      <c r="C272" s="24" t="s">
        <v>392</v>
      </c>
      <c r="D272" s="28" t="s">
        <v>48</v>
      </c>
      <c r="E272" s="38">
        <v>1</v>
      </c>
      <c r="F272" s="22"/>
      <c r="G272" s="23"/>
      <c r="H272" s="65">
        <f t="shared" si="32"/>
        <v>0</v>
      </c>
      <c r="I272" s="83"/>
      <c r="J272" s="84"/>
    </row>
    <row r="273" spans="2:10" s="56" customFormat="1" ht="127.5" x14ac:dyDescent="0.25">
      <c r="B273" s="30" t="s">
        <v>422</v>
      </c>
      <c r="C273" s="24" t="s">
        <v>365</v>
      </c>
      <c r="D273" s="28" t="s">
        <v>48</v>
      </c>
      <c r="E273" s="38">
        <v>1</v>
      </c>
      <c r="F273" s="22"/>
      <c r="G273" s="23"/>
      <c r="H273" s="65">
        <f t="shared" si="32"/>
        <v>0</v>
      </c>
      <c r="I273" s="83"/>
      <c r="J273" s="84"/>
    </row>
    <row r="274" spans="2:10" s="2" customFormat="1" x14ac:dyDescent="0.25">
      <c r="B274" s="30"/>
      <c r="C274" s="24"/>
      <c r="D274" s="29"/>
      <c r="E274" s="26"/>
      <c r="F274" s="27"/>
      <c r="G274" s="25"/>
      <c r="H274" s="22"/>
      <c r="I274" s="83"/>
      <c r="J274" s="84"/>
    </row>
    <row r="275" spans="2:10" s="2" customFormat="1" x14ac:dyDescent="0.25">
      <c r="B275" s="39"/>
      <c r="C275" s="40" t="s">
        <v>37</v>
      </c>
      <c r="D275" s="39"/>
      <c r="E275" s="41"/>
      <c r="F275" s="39"/>
      <c r="G275" s="39"/>
      <c r="H275" s="39"/>
      <c r="I275" s="83"/>
    </row>
    <row r="276" spans="2:10" s="2" customFormat="1" x14ac:dyDescent="0.25">
      <c r="E276" s="42"/>
      <c r="I276" s="83"/>
    </row>
    <row r="277" spans="2:10" s="2" customFormat="1" ht="38.25" x14ac:dyDescent="0.25">
      <c r="B277" s="43"/>
      <c r="C277" s="44" t="str">
        <f>+C8</f>
        <v>Rehabilitación del Centro de Salud Rural de Techaluta, CLUES JCSSA005386 en el municipio de Techaluta de Montenegro, Jalisco y rehabilitación del Centro de Salud El Barro, CLUES JCSSA006786 en el municipio de Villa Corona, Jalisco.</v>
      </c>
      <c r="D277" s="45"/>
      <c r="E277" s="46"/>
      <c r="F277" s="47"/>
      <c r="G277" s="47"/>
      <c r="H277" s="48"/>
      <c r="I277" s="83"/>
    </row>
    <row r="278" spans="2:10" s="2" customFormat="1" ht="28.5" customHeight="1" x14ac:dyDescent="0.25">
      <c r="B278" s="60" t="s">
        <v>32</v>
      </c>
      <c r="C278" s="59" t="str">
        <f t="shared" ref="C278:C309" si="33">+VLOOKUP(B278,$B$19:$H$273,2,0)</f>
        <v xml:space="preserve">Rehabilitación del Centro de Salud Rural de Techaluta, CLUES JCSSA005386 en el municipio de Techaluta de Montenegro, Jalisco </v>
      </c>
      <c r="D278" s="52"/>
      <c r="E278" s="53"/>
      <c r="F278" s="54"/>
      <c r="G278" s="55"/>
      <c r="H278" s="63">
        <f t="shared" ref="H278:H309" si="34">+VLOOKUP(B278,$B$19:$H$273,7,0)</f>
        <v>0</v>
      </c>
      <c r="I278" s="83"/>
    </row>
    <row r="279" spans="2:10" s="2" customFormat="1" x14ac:dyDescent="0.25">
      <c r="B279" s="50" t="s">
        <v>204</v>
      </c>
      <c r="C279" s="51" t="str">
        <f t="shared" si="33"/>
        <v>PUERTAS Y VENTANAS</v>
      </c>
      <c r="D279" s="52"/>
      <c r="E279" s="57"/>
      <c r="F279" s="54"/>
      <c r="G279" s="55"/>
      <c r="H279" s="61">
        <f t="shared" si="34"/>
        <v>0</v>
      </c>
      <c r="I279" s="83"/>
    </row>
    <row r="280" spans="2:10" s="2" customFormat="1" x14ac:dyDescent="0.25">
      <c r="B280" s="58" t="s">
        <v>272</v>
      </c>
      <c r="C280" s="58" t="str">
        <f t="shared" si="33"/>
        <v>DESMANTELAMIENTO Y DEMOLICIONES</v>
      </c>
      <c r="D280" s="28"/>
      <c r="E280" s="38"/>
      <c r="F280" s="22"/>
      <c r="G280" s="23"/>
      <c r="H280" s="64">
        <f t="shared" si="34"/>
        <v>0</v>
      </c>
      <c r="I280" s="83"/>
    </row>
    <row r="281" spans="2:10" s="2" customFormat="1" x14ac:dyDescent="0.25">
      <c r="B281" s="58" t="s">
        <v>273</v>
      </c>
      <c r="C281" s="58" t="str">
        <f t="shared" si="33"/>
        <v>PUERTA Y VENTANA</v>
      </c>
      <c r="D281" s="28"/>
      <c r="E281" s="38"/>
      <c r="F281" s="22"/>
      <c r="G281" s="23"/>
      <c r="H281" s="64">
        <f t="shared" si="34"/>
        <v>0</v>
      </c>
      <c r="I281" s="83"/>
    </row>
    <row r="282" spans="2:10" s="2" customFormat="1" x14ac:dyDescent="0.25">
      <c r="B282" s="50" t="s">
        <v>205</v>
      </c>
      <c r="C282" s="51" t="str">
        <f t="shared" si="33"/>
        <v>PINTURA</v>
      </c>
      <c r="D282" s="52"/>
      <c r="E282" s="57"/>
      <c r="F282" s="54"/>
      <c r="G282" s="55"/>
      <c r="H282" s="61">
        <f t="shared" si="34"/>
        <v>0</v>
      </c>
      <c r="I282" s="83"/>
    </row>
    <row r="283" spans="2:10" s="2" customFormat="1" x14ac:dyDescent="0.25">
      <c r="B283" s="50" t="s">
        <v>206</v>
      </c>
      <c r="C283" s="51" t="str">
        <f t="shared" si="33"/>
        <v>PISOS</v>
      </c>
      <c r="D283" s="52"/>
      <c r="E283" s="57"/>
      <c r="F283" s="54"/>
      <c r="G283" s="55"/>
      <c r="H283" s="61">
        <f t="shared" si="34"/>
        <v>0</v>
      </c>
      <c r="I283" s="83"/>
    </row>
    <row r="284" spans="2:10" s="2" customFormat="1" x14ac:dyDescent="0.25">
      <c r="B284" s="50" t="s">
        <v>207</v>
      </c>
      <c r="C284" s="51" t="str">
        <f t="shared" si="33"/>
        <v>INSTALACION HIDRO-SANITARIA</v>
      </c>
      <c r="D284" s="52"/>
      <c r="E284" s="57"/>
      <c r="F284" s="54"/>
      <c r="G284" s="55"/>
      <c r="H284" s="61">
        <f t="shared" si="34"/>
        <v>0</v>
      </c>
      <c r="I284" s="83"/>
    </row>
    <row r="285" spans="2:10" s="2" customFormat="1" x14ac:dyDescent="0.25">
      <c r="B285" s="58" t="s">
        <v>275</v>
      </c>
      <c r="C285" s="58" t="str">
        <f t="shared" si="33"/>
        <v>DEMOLICION</v>
      </c>
      <c r="D285" s="28"/>
      <c r="E285" s="38"/>
      <c r="F285" s="22"/>
      <c r="G285" s="23"/>
      <c r="H285" s="64">
        <f t="shared" si="34"/>
        <v>0</v>
      </c>
      <c r="I285" s="83"/>
    </row>
    <row r="286" spans="2:10" s="2" customFormat="1" x14ac:dyDescent="0.25">
      <c r="B286" s="58" t="s">
        <v>276</v>
      </c>
      <c r="C286" s="58" t="str">
        <f t="shared" si="33"/>
        <v>LINEA PRINCIPAL</v>
      </c>
      <c r="D286" s="28"/>
      <c r="E286" s="38"/>
      <c r="F286" s="22"/>
      <c r="G286" s="23"/>
      <c r="H286" s="64">
        <f t="shared" si="34"/>
        <v>0</v>
      </c>
      <c r="I286" s="83"/>
    </row>
    <row r="287" spans="2:10" s="2" customFormat="1" x14ac:dyDescent="0.25">
      <c r="B287" s="50" t="s">
        <v>208</v>
      </c>
      <c r="C287" s="51" t="str">
        <f t="shared" si="33"/>
        <v>BAÑOS</v>
      </c>
      <c r="D287" s="52"/>
      <c r="E287" s="53"/>
      <c r="F287" s="54"/>
      <c r="G287" s="55"/>
      <c r="H287" s="61">
        <f t="shared" si="34"/>
        <v>0</v>
      </c>
      <c r="I287" s="83"/>
    </row>
    <row r="288" spans="2:10" s="2" customFormat="1" x14ac:dyDescent="0.25">
      <c r="B288" s="58" t="s">
        <v>278</v>
      </c>
      <c r="C288" s="58" t="str">
        <f t="shared" si="33"/>
        <v>DESMANTELAMIENTO</v>
      </c>
      <c r="D288" s="28"/>
      <c r="E288" s="38"/>
      <c r="F288" s="22"/>
      <c r="G288" s="23"/>
      <c r="H288" s="64">
        <f t="shared" si="34"/>
        <v>0</v>
      </c>
      <c r="I288" s="83"/>
    </row>
    <row r="289" spans="2:9" s="2" customFormat="1" x14ac:dyDescent="0.25">
      <c r="B289" s="58" t="s">
        <v>279</v>
      </c>
      <c r="C289" s="58" t="str">
        <f t="shared" si="33"/>
        <v>INSTALACION ELECTRICA</v>
      </c>
      <c r="D289" s="28"/>
      <c r="E289" s="38"/>
      <c r="F289" s="22"/>
      <c r="G289" s="23"/>
      <c r="H289" s="64">
        <f t="shared" si="34"/>
        <v>0</v>
      </c>
      <c r="I289" s="83"/>
    </row>
    <row r="290" spans="2:9" s="2" customFormat="1" x14ac:dyDescent="0.25">
      <c r="B290" s="58" t="s">
        <v>280</v>
      </c>
      <c r="C290" s="58" t="str">
        <f t="shared" si="33"/>
        <v>PISOS</v>
      </c>
      <c r="D290" s="28"/>
      <c r="E290" s="38"/>
      <c r="F290" s="22"/>
      <c r="G290" s="23"/>
      <c r="H290" s="64">
        <f t="shared" si="34"/>
        <v>0</v>
      </c>
      <c r="I290" s="83"/>
    </row>
    <row r="291" spans="2:9" s="2" customFormat="1" x14ac:dyDescent="0.25">
      <c r="B291" s="58" t="s">
        <v>281</v>
      </c>
      <c r="C291" s="58" t="str">
        <f t="shared" si="33"/>
        <v>ALBAÑILERIA</v>
      </c>
      <c r="D291" s="28"/>
      <c r="E291" s="38"/>
      <c r="F291" s="22"/>
      <c r="G291" s="23"/>
      <c r="H291" s="64">
        <f t="shared" si="34"/>
        <v>0</v>
      </c>
      <c r="I291" s="83"/>
    </row>
    <row r="292" spans="2:9" s="2" customFormat="1" x14ac:dyDescent="0.25">
      <c r="B292" s="58" t="s">
        <v>282</v>
      </c>
      <c r="C292" s="58" t="str">
        <f t="shared" si="33"/>
        <v>PINTURA</v>
      </c>
      <c r="D292" s="28"/>
      <c r="E292" s="38"/>
      <c r="F292" s="22"/>
      <c r="G292" s="23"/>
      <c r="H292" s="64">
        <f t="shared" si="34"/>
        <v>0</v>
      </c>
      <c r="I292" s="83"/>
    </row>
    <row r="293" spans="2:9" s="2" customFormat="1" x14ac:dyDescent="0.25">
      <c r="B293" s="58" t="s">
        <v>283</v>
      </c>
      <c r="C293" s="58" t="str">
        <f t="shared" si="33"/>
        <v>MUEBLES DE BAÑO, ACCESORIOS Y EQUIPO</v>
      </c>
      <c r="D293" s="28"/>
      <c r="E293" s="38"/>
      <c r="F293" s="22"/>
      <c r="G293" s="23"/>
      <c r="H293" s="64">
        <f t="shared" si="34"/>
        <v>0</v>
      </c>
      <c r="I293" s="83"/>
    </row>
    <row r="294" spans="2:9" s="2" customFormat="1" x14ac:dyDescent="0.25">
      <c r="B294" s="50" t="s">
        <v>225</v>
      </c>
      <c r="C294" s="51" t="str">
        <f t="shared" si="33"/>
        <v>AZOTEA</v>
      </c>
      <c r="D294" s="52"/>
      <c r="E294" s="57"/>
      <c r="F294" s="54"/>
      <c r="G294" s="55"/>
      <c r="H294" s="61">
        <f t="shared" si="34"/>
        <v>0</v>
      </c>
      <c r="I294" s="83"/>
    </row>
    <row r="295" spans="2:9" s="2" customFormat="1" x14ac:dyDescent="0.25">
      <c r="B295" s="58" t="s">
        <v>284</v>
      </c>
      <c r="C295" s="58" t="str">
        <f t="shared" si="33"/>
        <v>DEMOLICION</v>
      </c>
      <c r="D295" s="28"/>
      <c r="E295" s="38"/>
      <c r="F295" s="22"/>
      <c r="G295" s="23"/>
      <c r="H295" s="64">
        <f t="shared" si="34"/>
        <v>0</v>
      </c>
      <c r="I295" s="83"/>
    </row>
    <row r="296" spans="2:9" s="2" customFormat="1" x14ac:dyDescent="0.25">
      <c r="B296" s="58" t="s">
        <v>285</v>
      </c>
      <c r="C296" s="58" t="str">
        <f t="shared" si="33"/>
        <v>ALBAÑILERIA</v>
      </c>
      <c r="D296" s="28"/>
      <c r="E296" s="38"/>
      <c r="F296" s="22"/>
      <c r="G296" s="23"/>
      <c r="H296" s="64">
        <f t="shared" si="34"/>
        <v>0</v>
      </c>
      <c r="I296" s="83"/>
    </row>
    <row r="297" spans="2:9" s="2" customFormat="1" x14ac:dyDescent="0.25">
      <c r="B297" s="58" t="s">
        <v>286</v>
      </c>
      <c r="C297" s="58" t="str">
        <f t="shared" si="33"/>
        <v>IMPERMEABILIZANTE</v>
      </c>
      <c r="D297" s="28"/>
      <c r="E297" s="38"/>
      <c r="F297" s="22"/>
      <c r="G297" s="23"/>
      <c r="H297" s="64">
        <f t="shared" si="34"/>
        <v>0</v>
      </c>
      <c r="I297" s="83"/>
    </row>
    <row r="298" spans="2:9" s="2" customFormat="1" x14ac:dyDescent="0.25">
      <c r="B298" s="50" t="s">
        <v>228</v>
      </c>
      <c r="C298" s="51" t="str">
        <f t="shared" si="33"/>
        <v>LIMPIEZA</v>
      </c>
      <c r="D298" s="52"/>
      <c r="E298" s="57"/>
      <c r="F298" s="54"/>
      <c r="G298" s="55"/>
      <c r="H298" s="61">
        <f t="shared" si="34"/>
        <v>0</v>
      </c>
      <c r="I298" s="83"/>
    </row>
    <row r="299" spans="2:9" s="2" customFormat="1" x14ac:dyDescent="0.25">
      <c r="B299" s="50" t="s">
        <v>233</v>
      </c>
      <c r="C299" s="51" t="str">
        <f t="shared" si="33"/>
        <v>OBRA EXTERIOR</v>
      </c>
      <c r="D299" s="52"/>
      <c r="E299" s="57"/>
      <c r="F299" s="54"/>
      <c r="G299" s="55"/>
      <c r="H299" s="61">
        <f t="shared" si="34"/>
        <v>0</v>
      </c>
      <c r="I299" s="83"/>
    </row>
    <row r="300" spans="2:9" s="2" customFormat="1" x14ac:dyDescent="0.25">
      <c r="B300" s="58" t="s">
        <v>288</v>
      </c>
      <c r="C300" s="58" t="str">
        <f t="shared" si="33"/>
        <v>DEMOLICIONES Y DESMANTELAMIENTOS</v>
      </c>
      <c r="D300" s="28"/>
      <c r="E300" s="38"/>
      <c r="F300" s="22"/>
      <c r="G300" s="23"/>
      <c r="H300" s="64">
        <f t="shared" si="34"/>
        <v>0</v>
      </c>
      <c r="I300" s="83"/>
    </row>
    <row r="301" spans="2:9" s="2" customFormat="1" x14ac:dyDescent="0.25">
      <c r="B301" s="58" t="s">
        <v>290</v>
      </c>
      <c r="C301" s="58" t="str">
        <f t="shared" si="33"/>
        <v>ALBAÑIERIAS</v>
      </c>
      <c r="D301" s="28"/>
      <c r="E301" s="38"/>
      <c r="F301" s="22"/>
      <c r="G301" s="23"/>
      <c r="H301" s="64">
        <f t="shared" si="34"/>
        <v>0</v>
      </c>
      <c r="I301" s="83"/>
    </row>
    <row r="302" spans="2:9" s="2" customFormat="1" x14ac:dyDescent="0.25">
      <c r="B302" s="58" t="s">
        <v>292</v>
      </c>
      <c r="C302" s="58" t="str">
        <f t="shared" si="33"/>
        <v>CERCA PERIMETRAL</v>
      </c>
      <c r="D302" s="28"/>
      <c r="E302" s="38"/>
      <c r="F302" s="22"/>
      <c r="G302" s="23"/>
      <c r="H302" s="64">
        <f t="shared" si="34"/>
        <v>0</v>
      </c>
      <c r="I302" s="83"/>
    </row>
    <row r="303" spans="2:9" s="2" customFormat="1" x14ac:dyDescent="0.25">
      <c r="B303" s="58" t="s">
        <v>293</v>
      </c>
      <c r="C303" s="58" t="str">
        <f t="shared" si="33"/>
        <v>INSTALACIONES HIDRAULICAS Y ELECTRICAS</v>
      </c>
      <c r="D303" s="28"/>
      <c r="E303" s="38"/>
      <c r="F303" s="22"/>
      <c r="G303" s="23"/>
      <c r="H303" s="64">
        <f t="shared" si="34"/>
        <v>0</v>
      </c>
      <c r="I303" s="83"/>
    </row>
    <row r="304" spans="2:9" s="2" customFormat="1" ht="27.75" customHeight="1" x14ac:dyDescent="0.25">
      <c r="B304" s="60" t="s">
        <v>33</v>
      </c>
      <c r="C304" s="59" t="str">
        <f t="shared" si="33"/>
        <v>Rehabilitación del Centro de Salud El Barro, CLUES JCSSA006786 en el municipio de Villa Corona, Jalisco.</v>
      </c>
      <c r="D304" s="52"/>
      <c r="E304" s="53"/>
      <c r="F304" s="54"/>
      <c r="G304" s="55"/>
      <c r="H304" s="63">
        <f t="shared" si="34"/>
        <v>0</v>
      </c>
      <c r="I304" s="83"/>
    </row>
    <row r="305" spans="2:9" s="2" customFormat="1" x14ac:dyDescent="0.25">
      <c r="B305" s="50" t="s">
        <v>209</v>
      </c>
      <c r="C305" s="51" t="str">
        <f t="shared" si="33"/>
        <v>PUERTAS Y VENTANAS</v>
      </c>
      <c r="D305" s="52"/>
      <c r="E305" s="57"/>
      <c r="F305" s="54"/>
      <c r="G305" s="55"/>
      <c r="H305" s="61">
        <f t="shared" si="34"/>
        <v>0</v>
      </c>
      <c r="I305" s="83"/>
    </row>
    <row r="306" spans="2:9" s="2" customFormat="1" x14ac:dyDescent="0.25">
      <c r="B306" s="58" t="s">
        <v>217</v>
      </c>
      <c r="C306" s="58" t="str">
        <f t="shared" si="33"/>
        <v>DESMANTELAMIENTO Y DEMOLICIONES</v>
      </c>
      <c r="D306" s="28"/>
      <c r="E306" s="38"/>
      <c r="F306" s="22"/>
      <c r="G306" s="23"/>
      <c r="H306" s="64">
        <f t="shared" si="34"/>
        <v>0</v>
      </c>
      <c r="I306" s="83"/>
    </row>
    <row r="307" spans="2:9" s="2" customFormat="1" x14ac:dyDescent="0.25">
      <c r="B307" s="58" t="s">
        <v>218</v>
      </c>
      <c r="C307" s="58" t="str">
        <f t="shared" si="33"/>
        <v>PUERTA Y VENTANA</v>
      </c>
      <c r="D307" s="28"/>
      <c r="E307" s="38"/>
      <c r="F307" s="22"/>
      <c r="G307" s="23"/>
      <c r="H307" s="64">
        <f t="shared" si="34"/>
        <v>0</v>
      </c>
      <c r="I307" s="83"/>
    </row>
    <row r="308" spans="2:9" s="2" customFormat="1" x14ac:dyDescent="0.25">
      <c r="B308" s="50" t="s">
        <v>210</v>
      </c>
      <c r="C308" s="51" t="str">
        <f t="shared" si="33"/>
        <v>PINTURA</v>
      </c>
      <c r="D308" s="52"/>
      <c r="E308" s="57"/>
      <c r="F308" s="54"/>
      <c r="G308" s="55"/>
      <c r="H308" s="61">
        <f t="shared" si="34"/>
        <v>0</v>
      </c>
      <c r="I308" s="83"/>
    </row>
    <row r="309" spans="2:9" s="2" customFormat="1" x14ac:dyDescent="0.25">
      <c r="B309" s="50" t="s">
        <v>211</v>
      </c>
      <c r="C309" s="51" t="str">
        <f t="shared" si="33"/>
        <v>PISOS</v>
      </c>
      <c r="D309" s="52"/>
      <c r="E309" s="57"/>
      <c r="F309" s="54"/>
      <c r="G309" s="55"/>
      <c r="H309" s="61">
        <f t="shared" si="34"/>
        <v>0</v>
      </c>
      <c r="I309" s="83"/>
    </row>
    <row r="310" spans="2:9" s="2" customFormat="1" x14ac:dyDescent="0.25">
      <c r="B310" s="58" t="s">
        <v>212</v>
      </c>
      <c r="C310" s="58" t="str">
        <f t="shared" ref="C310:C329" si="35">+VLOOKUP(B310,$B$19:$H$273,2,0)</f>
        <v>INSTALACION HIDRO-SANITARIA</v>
      </c>
      <c r="D310" s="28"/>
      <c r="E310" s="38"/>
      <c r="F310" s="22"/>
      <c r="G310" s="23"/>
      <c r="H310" s="64">
        <f t="shared" ref="H310:H329" si="36">+VLOOKUP(B310,$B$19:$H$273,7,0)</f>
        <v>0</v>
      </c>
      <c r="I310" s="83"/>
    </row>
    <row r="311" spans="2:9" s="2" customFormat="1" x14ac:dyDescent="0.25">
      <c r="B311" s="58" t="s">
        <v>219</v>
      </c>
      <c r="C311" s="58" t="str">
        <f t="shared" si="35"/>
        <v>DEMOLICION</v>
      </c>
      <c r="D311" s="28"/>
      <c r="E311" s="38"/>
      <c r="F311" s="22"/>
      <c r="G311" s="23"/>
      <c r="H311" s="64">
        <f t="shared" si="36"/>
        <v>0</v>
      </c>
      <c r="I311" s="83"/>
    </row>
    <row r="312" spans="2:9" s="2" customFormat="1" x14ac:dyDescent="0.25">
      <c r="B312" s="58" t="s">
        <v>296</v>
      </c>
      <c r="C312" s="58" t="str">
        <f t="shared" si="35"/>
        <v>LINEA PRINCIPAL</v>
      </c>
      <c r="D312" s="28"/>
      <c r="E312" s="38"/>
      <c r="F312" s="22"/>
      <c r="G312" s="23"/>
      <c r="H312" s="64">
        <f t="shared" si="36"/>
        <v>0</v>
      </c>
      <c r="I312" s="83"/>
    </row>
    <row r="313" spans="2:9" s="2" customFormat="1" x14ac:dyDescent="0.25">
      <c r="B313" s="50" t="s">
        <v>213</v>
      </c>
      <c r="C313" s="51" t="str">
        <f t="shared" si="35"/>
        <v>BAÑOS</v>
      </c>
      <c r="D313" s="52"/>
      <c r="E313" s="57"/>
      <c r="F313" s="54"/>
      <c r="G313" s="55"/>
      <c r="H313" s="61">
        <f t="shared" si="36"/>
        <v>0</v>
      </c>
      <c r="I313" s="83"/>
    </row>
    <row r="314" spans="2:9" s="2" customFormat="1" x14ac:dyDescent="0.25">
      <c r="B314" s="58" t="s">
        <v>220</v>
      </c>
      <c r="C314" s="58" t="str">
        <f t="shared" si="35"/>
        <v>DESMANTELAMIENTO</v>
      </c>
      <c r="D314" s="28"/>
      <c r="E314" s="38"/>
      <c r="F314" s="22"/>
      <c r="G314" s="23"/>
      <c r="H314" s="64">
        <f t="shared" si="36"/>
        <v>0</v>
      </c>
      <c r="I314" s="83"/>
    </row>
    <row r="315" spans="2:9" s="2" customFormat="1" x14ac:dyDescent="0.25">
      <c r="B315" s="58" t="s">
        <v>266</v>
      </c>
      <c r="C315" s="58" t="str">
        <f t="shared" si="35"/>
        <v>INSTALACION ELECTRICA</v>
      </c>
      <c r="D315" s="28"/>
      <c r="E315" s="38"/>
      <c r="F315" s="22"/>
      <c r="G315" s="23"/>
      <c r="H315" s="64">
        <f t="shared" si="36"/>
        <v>0</v>
      </c>
      <c r="I315" s="83"/>
    </row>
    <row r="316" spans="2:9" s="2" customFormat="1" x14ac:dyDescent="0.25">
      <c r="B316" s="58" t="s">
        <v>297</v>
      </c>
      <c r="C316" s="58" t="str">
        <f t="shared" si="35"/>
        <v>PISOS</v>
      </c>
      <c r="D316" s="28"/>
      <c r="E316" s="38"/>
      <c r="F316" s="22"/>
      <c r="G316" s="23"/>
      <c r="H316" s="64">
        <f t="shared" si="36"/>
        <v>0</v>
      </c>
      <c r="I316" s="83"/>
    </row>
    <row r="317" spans="2:9" s="2" customFormat="1" x14ac:dyDescent="0.25">
      <c r="B317" s="58" t="s">
        <v>298</v>
      </c>
      <c r="C317" s="58" t="str">
        <f t="shared" si="35"/>
        <v>ALBAÑILERIA</v>
      </c>
      <c r="D317" s="28"/>
      <c r="E317" s="38"/>
      <c r="F317" s="22"/>
      <c r="G317" s="23"/>
      <c r="H317" s="64">
        <f t="shared" si="36"/>
        <v>0</v>
      </c>
      <c r="I317" s="83"/>
    </row>
    <row r="318" spans="2:9" s="2" customFormat="1" x14ac:dyDescent="0.25">
      <c r="B318" s="58" t="s">
        <v>299</v>
      </c>
      <c r="C318" s="58" t="str">
        <f t="shared" si="35"/>
        <v>PINTURA</v>
      </c>
      <c r="D318" s="28"/>
      <c r="E318" s="38"/>
      <c r="F318" s="22"/>
      <c r="G318" s="23"/>
      <c r="H318" s="64">
        <f t="shared" si="36"/>
        <v>0</v>
      </c>
      <c r="I318" s="83"/>
    </row>
    <row r="319" spans="2:9" s="2" customFormat="1" x14ac:dyDescent="0.25">
      <c r="B319" s="58" t="s">
        <v>300</v>
      </c>
      <c r="C319" s="58" t="str">
        <f t="shared" si="35"/>
        <v>MUEBLES DE BAÑO, ACCESORIOS Y EQUIPO</v>
      </c>
      <c r="D319" s="28"/>
      <c r="E319" s="38"/>
      <c r="F319" s="22"/>
      <c r="G319" s="23"/>
      <c r="H319" s="64">
        <f t="shared" si="36"/>
        <v>0</v>
      </c>
      <c r="I319" s="83"/>
    </row>
    <row r="320" spans="2:9" s="2" customFormat="1" x14ac:dyDescent="0.25">
      <c r="B320" s="50" t="s">
        <v>214</v>
      </c>
      <c r="C320" s="51" t="str">
        <f t="shared" si="35"/>
        <v>AZOTEA</v>
      </c>
      <c r="D320" s="52"/>
      <c r="E320" s="57"/>
      <c r="F320" s="54"/>
      <c r="G320" s="55"/>
      <c r="H320" s="61">
        <f t="shared" si="36"/>
        <v>0</v>
      </c>
      <c r="I320" s="83"/>
    </row>
    <row r="321" spans="2:9" s="2" customFormat="1" x14ac:dyDescent="0.25">
      <c r="B321" s="58" t="s">
        <v>301</v>
      </c>
      <c r="C321" s="58" t="str">
        <f t="shared" si="35"/>
        <v>DEMOLICION</v>
      </c>
      <c r="D321" s="28"/>
      <c r="E321" s="38"/>
      <c r="F321" s="22"/>
      <c r="G321" s="23"/>
      <c r="H321" s="64">
        <f t="shared" si="36"/>
        <v>0</v>
      </c>
      <c r="I321" s="83"/>
    </row>
    <row r="322" spans="2:9" s="2" customFormat="1" x14ac:dyDescent="0.25">
      <c r="B322" s="58" t="s">
        <v>302</v>
      </c>
      <c r="C322" s="58" t="str">
        <f t="shared" si="35"/>
        <v>ALBAÑILERIA</v>
      </c>
      <c r="D322" s="28"/>
      <c r="E322" s="38"/>
      <c r="F322" s="22"/>
      <c r="G322" s="23"/>
      <c r="H322" s="64">
        <f t="shared" si="36"/>
        <v>0</v>
      </c>
      <c r="I322" s="83"/>
    </row>
    <row r="323" spans="2:9" s="2" customFormat="1" x14ac:dyDescent="0.25">
      <c r="B323" s="58" t="s">
        <v>303</v>
      </c>
      <c r="C323" s="58" t="str">
        <f t="shared" si="35"/>
        <v>IMPERMEABILIZANTE</v>
      </c>
      <c r="D323" s="28"/>
      <c r="E323" s="38"/>
      <c r="F323" s="22"/>
      <c r="G323" s="23"/>
      <c r="H323" s="64">
        <f t="shared" si="36"/>
        <v>0</v>
      </c>
      <c r="I323" s="83"/>
    </row>
    <row r="324" spans="2:9" s="2" customFormat="1" x14ac:dyDescent="0.25">
      <c r="B324" s="50" t="s">
        <v>267</v>
      </c>
      <c r="C324" s="51" t="str">
        <f t="shared" si="35"/>
        <v>LIMPIEZA</v>
      </c>
      <c r="D324" s="52"/>
      <c r="E324" s="57"/>
      <c r="F324" s="54"/>
      <c r="G324" s="55"/>
      <c r="H324" s="61">
        <f t="shared" si="36"/>
        <v>0</v>
      </c>
      <c r="I324" s="83"/>
    </row>
    <row r="325" spans="2:9" s="2" customFormat="1" x14ac:dyDescent="0.25">
      <c r="B325" s="50" t="s">
        <v>269</v>
      </c>
      <c r="C325" s="51" t="str">
        <f t="shared" si="35"/>
        <v>OBRA EXTERIOR</v>
      </c>
      <c r="D325" s="52"/>
      <c r="E325" s="57"/>
      <c r="F325" s="54"/>
      <c r="G325" s="55"/>
      <c r="H325" s="61">
        <f t="shared" si="36"/>
        <v>0</v>
      </c>
      <c r="I325" s="83"/>
    </row>
    <row r="326" spans="2:9" s="2" customFormat="1" x14ac:dyDescent="0.25">
      <c r="B326" s="58" t="s">
        <v>268</v>
      </c>
      <c r="C326" s="58" t="str">
        <f t="shared" si="35"/>
        <v>DEMOLICIONES Y DESMANTELAMIENTOS</v>
      </c>
      <c r="D326" s="28"/>
      <c r="E326" s="38"/>
      <c r="F326" s="22"/>
      <c r="G326" s="23"/>
      <c r="H326" s="64">
        <f t="shared" si="36"/>
        <v>0</v>
      </c>
      <c r="I326" s="83"/>
    </row>
    <row r="327" spans="2:9" s="2" customFormat="1" x14ac:dyDescent="0.25">
      <c r="B327" s="58" t="s">
        <v>270</v>
      </c>
      <c r="C327" s="58" t="str">
        <f t="shared" si="35"/>
        <v>ALBAÑIERIAS</v>
      </c>
      <c r="D327" s="28"/>
      <c r="E327" s="38"/>
      <c r="F327" s="22"/>
      <c r="G327" s="23"/>
      <c r="H327" s="64">
        <f t="shared" si="36"/>
        <v>0</v>
      </c>
      <c r="I327" s="83"/>
    </row>
    <row r="328" spans="2:9" s="2" customFormat="1" x14ac:dyDescent="0.25">
      <c r="B328" s="58" t="s">
        <v>304</v>
      </c>
      <c r="C328" s="58" t="str">
        <f t="shared" si="35"/>
        <v>CERCA PERIMETRAL</v>
      </c>
      <c r="D328" s="28"/>
      <c r="E328" s="38"/>
      <c r="F328" s="22"/>
      <c r="G328" s="23"/>
      <c r="H328" s="64">
        <f t="shared" si="36"/>
        <v>0</v>
      </c>
      <c r="I328" s="83"/>
    </row>
    <row r="329" spans="2:9" s="2" customFormat="1" x14ac:dyDescent="0.25">
      <c r="B329" s="58" t="s">
        <v>305</v>
      </c>
      <c r="C329" s="58" t="str">
        <f t="shared" si="35"/>
        <v>INSTALACIONES HIDRAULICAS Y ELECTRICAS</v>
      </c>
      <c r="D329" s="28"/>
      <c r="E329" s="38"/>
      <c r="F329" s="22"/>
      <c r="G329" s="23"/>
      <c r="H329" s="64">
        <f t="shared" si="36"/>
        <v>0</v>
      </c>
      <c r="I329" s="83"/>
    </row>
    <row r="330" spans="2:9" s="2" customFormat="1" x14ac:dyDescent="0.25">
      <c r="B330" s="50"/>
      <c r="C330" s="51"/>
      <c r="D330" s="52"/>
      <c r="E330" s="57"/>
      <c r="F330" s="54"/>
      <c r="G330" s="55"/>
      <c r="H330" s="61"/>
      <c r="I330" s="83"/>
    </row>
    <row r="331" spans="2:9" s="2" customFormat="1" x14ac:dyDescent="0.25">
      <c r="I331" s="83"/>
    </row>
    <row r="332" spans="2:9" s="4" customFormat="1" x14ac:dyDescent="0.25">
      <c r="B332" s="95" t="s">
        <v>14</v>
      </c>
      <c r="C332" s="95"/>
      <c r="D332" s="95"/>
      <c r="E332" s="95"/>
      <c r="F332" s="95"/>
      <c r="G332" s="36" t="s">
        <v>15</v>
      </c>
      <c r="H332" s="37">
        <f>+H304+H278</f>
        <v>0</v>
      </c>
      <c r="I332" s="49"/>
    </row>
    <row r="333" spans="2:9" s="4" customFormat="1" x14ac:dyDescent="0.25">
      <c r="B333" s="96"/>
      <c r="C333" s="96"/>
      <c r="D333" s="96"/>
      <c r="E333" s="96"/>
      <c r="F333" s="96"/>
      <c r="G333" s="36" t="s">
        <v>16</v>
      </c>
      <c r="H333" s="37">
        <f>+ROUND(H332*0.16,2)</f>
        <v>0</v>
      </c>
      <c r="I333" s="49"/>
    </row>
    <row r="334" spans="2:9" s="4" customFormat="1" x14ac:dyDescent="0.25">
      <c r="B334" s="96"/>
      <c r="C334" s="96"/>
      <c r="D334" s="96"/>
      <c r="E334" s="96"/>
      <c r="F334" s="96"/>
      <c r="G334" s="36" t="s">
        <v>17</v>
      </c>
      <c r="H334" s="37">
        <f>+H332+H333</f>
        <v>0</v>
      </c>
      <c r="I334" s="49"/>
    </row>
    <row r="335" spans="2:9" s="2" customFormat="1" x14ac:dyDescent="0.25">
      <c r="I335" s="82"/>
    </row>
    <row r="336" spans="2:9" s="2" customFormat="1" x14ac:dyDescent="0.25">
      <c r="I336" s="82"/>
    </row>
    <row r="337" spans="8:9" s="2" customFormat="1" x14ac:dyDescent="0.25">
      <c r="H337" s="8"/>
      <c r="I337" s="82"/>
    </row>
    <row r="338" spans="8:9" s="2" customFormat="1" x14ac:dyDescent="0.25">
      <c r="H338" s="8"/>
      <c r="I338" s="82"/>
    </row>
    <row r="339" spans="8:9" s="2" customFormat="1" x14ac:dyDescent="0.25">
      <c r="I339" s="82"/>
    </row>
    <row r="340" spans="8:9" s="2" customFormat="1" x14ac:dyDescent="0.25">
      <c r="I340" s="82"/>
    </row>
    <row r="341" spans="8:9" s="2" customFormat="1" x14ac:dyDescent="0.25">
      <c r="I341" s="82"/>
    </row>
    <row r="342" spans="8:9" s="2" customFormat="1" x14ac:dyDescent="0.25">
      <c r="H342" s="7"/>
      <c r="I342" s="82"/>
    </row>
    <row r="343" spans="8:9" s="2" customFormat="1" x14ac:dyDescent="0.25">
      <c r="I343" s="82"/>
    </row>
    <row r="344" spans="8:9" s="2" customFormat="1" x14ac:dyDescent="0.25">
      <c r="I344" s="82"/>
    </row>
    <row r="345" spans="8:9" s="2" customFormat="1" x14ac:dyDescent="0.25">
      <c r="I345" s="82"/>
    </row>
    <row r="346" spans="8:9" s="2" customFormat="1" x14ac:dyDescent="0.25">
      <c r="I346" s="82"/>
    </row>
    <row r="347" spans="8:9" s="2" customFormat="1" x14ac:dyDescent="0.25">
      <c r="I347" s="82"/>
    </row>
    <row r="348" spans="8:9" s="2" customFormat="1" x14ac:dyDescent="0.25">
      <c r="I348" s="82"/>
    </row>
    <row r="349" spans="8:9" s="2" customFormat="1" x14ac:dyDescent="0.25">
      <c r="I349" s="82"/>
    </row>
    <row r="350" spans="8:9" s="2" customFormat="1" x14ac:dyDescent="0.25">
      <c r="I350" s="82"/>
    </row>
    <row r="351" spans="8:9" s="2" customFormat="1" x14ac:dyDescent="0.25">
      <c r="I351" s="82"/>
    </row>
    <row r="352" spans="8:9" s="2" customFormat="1" x14ac:dyDescent="0.25">
      <c r="I352" s="82"/>
    </row>
    <row r="353" spans="9:9" s="2" customFormat="1" x14ac:dyDescent="0.25">
      <c r="I353" s="82"/>
    </row>
    <row r="354" spans="9:9" s="2" customFormat="1" x14ac:dyDescent="0.25">
      <c r="I354" s="82"/>
    </row>
    <row r="355" spans="9:9" s="2" customFormat="1" x14ac:dyDescent="0.25">
      <c r="I355" s="82"/>
    </row>
  </sheetData>
  <autoFilter ref="B18:H273"/>
  <mergeCells count="16">
    <mergeCell ref="H12:H13"/>
    <mergeCell ref="B15:H15"/>
    <mergeCell ref="B332:F332"/>
    <mergeCell ref="B333:F334"/>
    <mergeCell ref="B2:B13"/>
    <mergeCell ref="D2:G2"/>
    <mergeCell ref="D3:G6"/>
    <mergeCell ref="C4:C5"/>
    <mergeCell ref="D7:F7"/>
    <mergeCell ref="C8:C10"/>
    <mergeCell ref="D8:F8"/>
    <mergeCell ref="E9:F9"/>
    <mergeCell ref="D10:F10"/>
    <mergeCell ref="D11:G11"/>
    <mergeCell ref="C12:C13"/>
    <mergeCell ref="D12:G13"/>
  </mergeCells>
  <printOptions horizontalCentered="1"/>
  <pageMargins left="0.19685039370078741" right="0.19685039370078741" top="0.19685039370078741" bottom="0.39370078740157483" header="0.27559055118110237" footer="0.19685039370078741"/>
  <pageSetup scale="71" orientation="landscape" horizontalDpi="300" verticalDpi="300" r:id="rId1"/>
  <headerFooter>
    <oddFooter>&amp;C&amp;8Página &amp;P de &amp;N</oddFooter>
  </headerFooter>
  <rowBreaks count="1" manualBreakCount="1">
    <brk id="273"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catalogo</vt:lpstr>
      <vt:lpstr>catalogo!Área_de_impresión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Diaz</dc:creator>
  <cp:lastModifiedBy>Tomas</cp:lastModifiedBy>
  <cp:lastPrinted>2019-05-29T21:21:07Z</cp:lastPrinted>
  <dcterms:created xsi:type="dcterms:W3CDTF">2018-12-17T16:20:56Z</dcterms:created>
  <dcterms:modified xsi:type="dcterms:W3CDTF">2019-06-18T19:10:14Z</dcterms:modified>
</cp:coreProperties>
</file>