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0530"/>
  </bookViews>
  <sheets>
    <sheet name="HOJA1" sheetId="1" r:id="rId1"/>
  </sheets>
  <definedNames>
    <definedName name="_xlnm._FilterDatabase" localSheetId="0" hidden="1">HOJA1!$B$18:$H$261</definedName>
    <definedName name="area" localSheetId="0">#REF!</definedName>
    <definedName name="area">#REF!</definedName>
    <definedName name="_xlnm.Print_Area" localSheetId="0">HOJA1!$B$1:$H$331</definedName>
    <definedName name="cargo" localSheetId="0">#REF!</definedName>
    <definedName name="cargo">#REF!</definedName>
    <definedName name="cargocontacto" localSheetId="0">#REF!</definedName>
    <definedName name="cargocontacto">#REF!</definedName>
    <definedName name="cargoresponsabledelaobra" localSheetId="0">#REF!</definedName>
    <definedName name="cargoresponsabledelaobra">#REF!</definedName>
    <definedName name="cargovendedor" localSheetId="0">#REF!</definedName>
    <definedName name="cargovendedor">#REF!</definedName>
    <definedName name="ciudad" localSheetId="0">#REF!</definedName>
    <definedName name="ciudad">#REF!</definedName>
    <definedName name="ciudadcliente" localSheetId="0">#REF!</definedName>
    <definedName name="ciudadcliente">#REF!</definedName>
    <definedName name="ciudaddelaobra" localSheetId="0">#REF!</definedName>
    <definedName name="ciudaddelaobra">#REF!</definedName>
    <definedName name="cmic" localSheetId="0">#REF!</definedName>
    <definedName name="cmic">#REF!</definedName>
    <definedName name="codigodelaobra" localSheetId="0">#REF!</definedName>
    <definedName name="codigodelaobra">#REF!</definedName>
    <definedName name="codigopostalcliente" localSheetId="0">#REF!</definedName>
    <definedName name="codigopostalcliente">#REF!</definedName>
    <definedName name="codigopostaldelaobra" localSheetId="0">#REF!</definedName>
    <definedName name="codigopostaldelaobra">#REF!</definedName>
    <definedName name="codigovendedor" localSheetId="0">#REF!</definedName>
    <definedName name="codigovendedor">#REF!</definedName>
    <definedName name="colonia" localSheetId="0">#REF!</definedName>
    <definedName name="colonia">#REF!</definedName>
    <definedName name="coloniacliente" localSheetId="0">#REF!</definedName>
    <definedName name="coloniacliente">#REF!</definedName>
    <definedName name="coloniadelaobra" localSheetId="0">#REF!</definedName>
    <definedName name="coloniadelaobra">#REF!</definedName>
    <definedName name="contactocliente" localSheetId="0">#REF!</definedName>
    <definedName name="contactocliente">#REF!</definedName>
    <definedName name="decimalesredondeo" localSheetId="0">#REF!</definedName>
    <definedName name="decimalesredondeo">#REF!</definedName>
    <definedName name="departamento" localSheetId="0">#REF!</definedName>
    <definedName name="departamento">#REF!</definedName>
    <definedName name="direccioncliente" localSheetId="0">#REF!</definedName>
    <definedName name="direccioncliente">#REF!</definedName>
    <definedName name="direcciondeconcurso" localSheetId="0">#REF!</definedName>
    <definedName name="direcciondeconcurso">#REF!</definedName>
    <definedName name="direcciondelaobra" localSheetId="0">#REF!</definedName>
    <definedName name="direcciondelaobra">#REF!</definedName>
    <definedName name="domicilio" localSheetId="0">#REF!</definedName>
    <definedName name="domicilio">#REF!</definedName>
    <definedName name="email" localSheetId="0">#REF!</definedName>
    <definedName name="email">#REF!</definedName>
    <definedName name="emailcliente" localSheetId="0">#REF!</definedName>
    <definedName name="emailcliente">#REF!</definedName>
    <definedName name="emaildelaobra" localSheetId="0">#REF!</definedName>
    <definedName name="emaildelaobra">#REF!</definedName>
    <definedName name="estado" localSheetId="0">#REF!</definedName>
    <definedName name="estado">#REF!</definedName>
    <definedName name="estadodelaobra" localSheetId="0">#REF!</definedName>
    <definedName name="estadodelaobra">#REF!</definedName>
    <definedName name="fechaconvocatoria" localSheetId="0">#REF!</definedName>
    <definedName name="fechaconvocatoria">#REF!</definedName>
    <definedName name="fechadeconcurso" localSheetId="0">#REF!</definedName>
    <definedName name="fechadeconcurso">#REF!</definedName>
    <definedName name="fechainicio" localSheetId="0">#REF!</definedName>
    <definedName name="fechainicio">#REF!</definedName>
    <definedName name="fechaterminacion" localSheetId="0">#REF!</definedName>
    <definedName name="fechaterminacion">#REF!</definedName>
    <definedName name="imss" localSheetId="0">#REF!</definedName>
    <definedName name="imss">#REF!</definedName>
    <definedName name="infonavit" localSheetId="0">#REF!</definedName>
    <definedName name="infonavit">#REF!</definedName>
    <definedName name="mailcontacto" localSheetId="0">#REF!</definedName>
    <definedName name="mailcontacto">#REF!</definedName>
    <definedName name="mailvendedor" localSheetId="0">#REF!</definedName>
    <definedName name="mailvendedor">#REF!</definedName>
    <definedName name="nombrecliente" localSheetId="0">#REF!</definedName>
    <definedName name="nombrecliente">#REF!</definedName>
    <definedName name="nombredelaobra" localSheetId="0">#REF!</definedName>
    <definedName name="nombredelaobra">#REF!</definedName>
    <definedName name="nombrevendedor" localSheetId="0">#REF!</definedName>
    <definedName name="nombrevendedor">#REF!</definedName>
    <definedName name="numconvocatoria" localSheetId="0">#REF!</definedName>
    <definedName name="numconvocatoria">#REF!</definedName>
    <definedName name="numerodeconcurso" localSheetId="0">#REF!</definedName>
    <definedName name="numerodeconcurso">#REF!</definedName>
    <definedName name="plazocalculado" localSheetId="0">#REF!</definedName>
    <definedName name="plazocalculado">#REF!</definedName>
    <definedName name="plazoreal" localSheetId="0">#REF!</definedName>
    <definedName name="plazoreal">#REF!</definedName>
    <definedName name="porcentajeivapresupuesto" localSheetId="0">#REF!</definedName>
    <definedName name="porcentajeivapresupuesto">#REF!</definedName>
    <definedName name="primeramoneda" localSheetId="0">#REF!</definedName>
    <definedName name="primeramoneda">#REF!</definedName>
    <definedName name="razonsocial" localSheetId="0">#REF!</definedName>
    <definedName name="razonsocial">#REF!</definedName>
    <definedName name="remateprimeramoneda" localSheetId="0">#REF!</definedName>
    <definedName name="remateprimeramoneda">#REF!</definedName>
    <definedName name="rematesegundamoneda" localSheetId="0">#REF!</definedName>
    <definedName name="rematesegundamoneda">#REF!</definedName>
    <definedName name="responsable" localSheetId="0">#REF!</definedName>
    <definedName name="responsable">#REF!</definedName>
    <definedName name="responsabledelaobra" localSheetId="0">#REF!</definedName>
    <definedName name="responsabledelaobra">#REF!</definedName>
    <definedName name="rfc" localSheetId="0">#REF!</definedName>
    <definedName name="rfc">#REF!</definedName>
    <definedName name="segundamoneda" localSheetId="0">#REF!</definedName>
    <definedName name="segundamoneda">#REF!</definedName>
    <definedName name="telefono" localSheetId="0">#REF!</definedName>
    <definedName name="telefono">#REF!</definedName>
    <definedName name="telefonocliente" localSheetId="0">#REF!</definedName>
    <definedName name="telefonocliente">#REF!</definedName>
    <definedName name="telefonocontacto" localSheetId="0">#REF!</definedName>
    <definedName name="telefonocontacto">#REF!</definedName>
    <definedName name="telefonodelaobra" localSheetId="0">#REF!</definedName>
    <definedName name="telefonodelaobra">#REF!</definedName>
    <definedName name="telefonovendedor" localSheetId="0">#REF!</definedName>
    <definedName name="telefonovendedor">#REF!</definedName>
    <definedName name="tipodelicitacion" localSheetId="0">#REF!</definedName>
    <definedName name="tipodelicitacion">#REF!</definedName>
    <definedName name="_xlnm.Print_Titles" localSheetId="0">HOJA1!$2:$3</definedName>
    <definedName name="totalpresupuestoprimeramoneda" localSheetId="0">#REF!</definedName>
    <definedName name="totalpresupuestoprimeramoneda">#REF!</definedName>
    <definedName name="totalpresupuestosegundamoneda" localSheetId="0">#REF!</definedName>
    <definedName name="totalpresupuestosegundamoneda">#REF!</definedName>
  </definedNames>
  <calcPr calcId="144525"/>
</workbook>
</file>

<file path=xl/calcChain.xml><?xml version="1.0" encoding="utf-8"?>
<calcChain xmlns="http://schemas.openxmlformats.org/spreadsheetml/2006/main">
  <c r="C18" i="1" l="1"/>
  <c r="C327" i="1" l="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H261" i="1"/>
  <c r="H260" i="1"/>
  <c r="H327" i="1" s="1"/>
  <c r="H259" i="1"/>
  <c r="H258" i="1" s="1"/>
  <c r="H326" i="1" s="1"/>
  <c r="H257" i="1"/>
  <c r="H256" i="1" s="1"/>
  <c r="H255" i="1"/>
  <c r="H254" i="1"/>
  <c r="H253" i="1"/>
  <c r="H250" i="1"/>
  <c r="H249" i="1"/>
  <c r="H248" i="1"/>
  <c r="H247" i="1"/>
  <c r="H246" i="1"/>
  <c r="H245" i="1"/>
  <c r="H244" i="1"/>
  <c r="H243" i="1"/>
  <c r="H242" i="1"/>
  <c r="H241" i="1"/>
  <c r="H240" i="1"/>
  <c r="H239" i="1"/>
  <c r="H238" i="1"/>
  <c r="H237" i="1"/>
  <c r="H236" i="1"/>
  <c r="H234" i="1"/>
  <c r="H233" i="1"/>
  <c r="H232" i="1"/>
  <c r="H231" i="1"/>
  <c r="H229" i="1"/>
  <c r="H228" i="1"/>
  <c r="H227" i="1"/>
  <c r="H226" i="1"/>
  <c r="H225" i="1"/>
  <c r="H224" i="1"/>
  <c r="H223" i="1"/>
  <c r="H222" i="1"/>
  <c r="H221" i="1"/>
  <c r="H220" i="1"/>
  <c r="H218" i="1"/>
  <c r="H217" i="1"/>
  <c r="H216" i="1"/>
  <c r="H215" i="1"/>
  <c r="H212" i="1"/>
  <c r="H211" i="1" s="1"/>
  <c r="H317" i="1" s="1"/>
  <c r="H210" i="1"/>
  <c r="H209" i="1" s="1"/>
  <c r="H208" i="1"/>
  <c r="H207" i="1"/>
  <c r="H206" i="1"/>
  <c r="H204" i="1"/>
  <c r="H205" i="1"/>
  <c r="H202" i="1"/>
  <c r="H201" i="1"/>
  <c r="H199" i="1"/>
  <c r="H198" i="1"/>
  <c r="H197" i="1"/>
  <c r="H196" i="1" s="1"/>
  <c r="H312" i="1" s="1"/>
  <c r="H195" i="1"/>
  <c r="H194" i="1"/>
  <c r="H193" i="1"/>
  <c r="H192" i="1"/>
  <c r="H191" i="1"/>
  <c r="H190" i="1"/>
  <c r="H189" i="1"/>
  <c r="H188" i="1"/>
  <c r="H187" i="1" s="1"/>
  <c r="H311" i="1" s="1"/>
  <c r="H186" i="1"/>
  <c r="H185" i="1"/>
  <c r="H184" i="1" s="1"/>
  <c r="H182" i="1"/>
  <c r="H181" i="1" s="1"/>
  <c r="H307" i="1" s="1"/>
  <c r="H180" i="1"/>
  <c r="H179" i="1" s="1"/>
  <c r="H306" i="1" s="1"/>
  <c r="H178" i="1"/>
  <c r="H177" i="1" s="1"/>
  <c r="H305" i="1" s="1"/>
  <c r="H176" i="1"/>
  <c r="H175" i="1"/>
  <c r="H304" i="1" s="1"/>
  <c r="H174" i="1"/>
  <c r="H173" i="1"/>
  <c r="H172" i="1"/>
  <c r="H169" i="1"/>
  <c r="H168" i="1"/>
  <c r="H167" i="1"/>
  <c r="H166" i="1"/>
  <c r="H165" i="1"/>
  <c r="H164" i="1"/>
  <c r="H163" i="1"/>
  <c r="H162" i="1"/>
  <c r="H161" i="1"/>
  <c r="H160" i="1"/>
  <c r="H159" i="1"/>
  <c r="H158" i="1"/>
  <c r="H157" i="1"/>
  <c r="H156" i="1"/>
  <c r="H155" i="1"/>
  <c r="H154" i="1" s="1"/>
  <c r="H301" i="1" s="1"/>
  <c r="H153" i="1"/>
  <c r="H152" i="1"/>
  <c r="H151" i="1"/>
  <c r="H150" i="1"/>
  <c r="H149" i="1"/>
  <c r="H147" i="1"/>
  <c r="H146" i="1"/>
  <c r="H145" i="1"/>
  <c r="H144" i="1"/>
  <c r="H143" i="1"/>
  <c r="H142" i="1"/>
  <c r="H141" i="1"/>
  <c r="H140" i="1"/>
  <c r="H139" i="1"/>
  <c r="H138" i="1" s="1"/>
  <c r="H299" i="1" s="1"/>
  <c r="H137" i="1"/>
  <c r="H136" i="1"/>
  <c r="H135" i="1"/>
  <c r="H134" i="1"/>
  <c r="H133" i="1" s="1"/>
  <c r="H132" i="1"/>
  <c r="H131" i="1"/>
  <c r="H130" i="1"/>
  <c r="H129" i="1"/>
  <c r="H127" i="1"/>
  <c r="H126" i="1"/>
  <c r="H295" i="1" s="1"/>
  <c r="H125" i="1"/>
  <c r="H124" i="1"/>
  <c r="H123" i="1"/>
  <c r="H122" i="1"/>
  <c r="H121" i="1"/>
  <c r="H118" i="1"/>
  <c r="H116" i="1" s="1"/>
  <c r="H292" i="1" s="1"/>
  <c r="H117" i="1"/>
  <c r="H115" i="1"/>
  <c r="H114" i="1"/>
  <c r="H113" i="1"/>
  <c r="H112" i="1"/>
  <c r="H111" i="1"/>
  <c r="H110" i="1"/>
  <c r="H108" i="1"/>
  <c r="H107" i="1" s="1"/>
  <c r="H104" i="1"/>
  <c r="H103" i="1" s="1"/>
  <c r="H287" i="1" s="1"/>
  <c r="H102" i="1"/>
  <c r="H101" i="1" s="1"/>
  <c r="H286" i="1" s="1"/>
  <c r="H100" i="1"/>
  <c r="H99" i="1" s="1"/>
  <c r="H98" i="1"/>
  <c r="H97" i="1"/>
  <c r="H96" i="1"/>
  <c r="H95" i="1"/>
  <c r="H94" i="1"/>
  <c r="H92" i="1"/>
  <c r="H283" i="1" s="1"/>
  <c r="H93" i="1"/>
  <c r="H90" i="1"/>
  <c r="H89" i="1"/>
  <c r="H88" i="1"/>
  <c r="H87" i="1"/>
  <c r="H86" i="1"/>
  <c r="H85" i="1"/>
  <c r="H84" i="1"/>
  <c r="H83" i="1"/>
  <c r="H82" i="1"/>
  <c r="H81" i="1"/>
  <c r="H80" i="1"/>
  <c r="H79" i="1"/>
  <c r="H78" i="1"/>
  <c r="H77" i="1"/>
  <c r="H75" i="1"/>
  <c r="H74" i="1"/>
  <c r="H73" i="1"/>
  <c r="H72" i="1"/>
  <c r="H71" i="1"/>
  <c r="H70" i="1" s="1"/>
  <c r="H280" i="1" s="1"/>
  <c r="H69" i="1"/>
  <c r="H68" i="1"/>
  <c r="H279" i="1" s="1"/>
  <c r="H67" i="1"/>
  <c r="H66" i="1"/>
  <c r="H65" i="1"/>
  <c r="H64" i="1"/>
  <c r="H63" i="1"/>
  <c r="H62" i="1"/>
  <c r="H61" i="1"/>
  <c r="H59" i="1"/>
  <c r="H58" i="1"/>
  <c r="H57" i="1"/>
  <c r="H56" i="1"/>
  <c r="H55" i="1"/>
  <c r="H54" i="1" s="1"/>
  <c r="H277" i="1" s="1"/>
  <c r="H53" i="1"/>
  <c r="H52" i="1"/>
  <c r="H51" i="1"/>
  <c r="H48" i="1"/>
  <c r="H47" i="1" s="1"/>
  <c r="H274" i="1" s="1"/>
  <c r="H46" i="1"/>
  <c r="H45" i="1"/>
  <c r="H273" i="1" s="1"/>
  <c r="H44" i="1"/>
  <c r="H43" i="1"/>
  <c r="H42" i="1"/>
  <c r="H41" i="1"/>
  <c r="H40" i="1"/>
  <c r="H37" i="1"/>
  <c r="H36" i="1"/>
  <c r="H34" i="1"/>
  <c r="H33" i="1"/>
  <c r="H31" i="1"/>
  <c r="H30" i="1"/>
  <c r="H29" i="1"/>
  <c r="H28" i="1"/>
  <c r="H27" i="1"/>
  <c r="H26" i="1"/>
  <c r="H25" i="1"/>
  <c r="H24" i="1"/>
  <c r="H22" i="1"/>
  <c r="H21" i="1" s="1"/>
  <c r="H267" i="1" s="1"/>
  <c r="H252" i="1"/>
  <c r="H324" i="1" s="1"/>
  <c r="H200" i="1"/>
  <c r="H313" i="1" s="1"/>
  <c r="H230" i="1"/>
  <c r="H321" i="1" s="1"/>
  <c r="H148" i="1"/>
  <c r="H300" i="1" s="1"/>
  <c r="H297" i="1"/>
  <c r="H284" i="1"/>
  <c r="H315" i="1"/>
  <c r="H310" i="1"/>
  <c r="H325" i="1" l="1"/>
  <c r="H251" i="1"/>
  <c r="H323" i="1" s="1"/>
  <c r="H23" i="1"/>
  <c r="H32" i="1"/>
  <c r="H269" i="1" s="1"/>
  <c r="H35" i="1"/>
  <c r="H270" i="1" s="1"/>
  <c r="H39" i="1"/>
  <c r="H50" i="1"/>
  <c r="H60" i="1"/>
  <c r="H278" i="1" s="1"/>
  <c r="H76" i="1"/>
  <c r="H281" i="1" s="1"/>
  <c r="H109" i="1"/>
  <c r="H291" i="1" s="1"/>
  <c r="H120" i="1"/>
  <c r="H171" i="1"/>
  <c r="H214" i="1"/>
  <c r="H219" i="1"/>
  <c r="H320" i="1" s="1"/>
  <c r="H235" i="1"/>
  <c r="H322" i="1" s="1"/>
  <c r="H268" i="1"/>
  <c r="H20" i="1"/>
  <c r="H38" i="1"/>
  <c r="H271" i="1" s="1"/>
  <c r="H272" i="1"/>
  <c r="H49" i="1"/>
  <c r="H275" i="1" s="1"/>
  <c r="H276" i="1"/>
  <c r="H119" i="1"/>
  <c r="H293" i="1" s="1"/>
  <c r="H294" i="1"/>
  <c r="H170" i="1"/>
  <c r="H302" i="1" s="1"/>
  <c r="H303" i="1"/>
  <c r="H319" i="1"/>
  <c r="H213" i="1"/>
  <c r="H318" i="1" s="1"/>
  <c r="H285" i="1"/>
  <c r="H91" i="1"/>
  <c r="H282" i="1" s="1"/>
  <c r="H290" i="1"/>
  <c r="H106" i="1"/>
  <c r="H298" i="1"/>
  <c r="H128" i="1"/>
  <c r="H296" i="1" s="1"/>
  <c r="H309" i="1"/>
  <c r="H316" i="1"/>
  <c r="H203" i="1"/>
  <c r="H314" i="1" s="1"/>
  <c r="H105" i="1" l="1"/>
  <c r="H288" i="1" s="1"/>
  <c r="H289" i="1"/>
  <c r="H266" i="1"/>
  <c r="H19" i="1"/>
  <c r="H265" i="1" s="1"/>
  <c r="H183" i="1"/>
  <c r="H308" i="1" s="1"/>
  <c r="H329" i="1" s="1"/>
  <c r="H330" i="1" s="1"/>
  <c r="H331" i="1" s="1"/>
</calcChain>
</file>

<file path=xl/sharedStrings.xml><?xml version="1.0" encoding="utf-8"?>
<sst xmlns="http://schemas.openxmlformats.org/spreadsheetml/2006/main" count="576" uniqueCount="194">
  <si>
    <t>CLAVE</t>
  </si>
  <si>
    <t xml:space="preserve">DESCRIPCIÓN </t>
  </si>
  <si>
    <t>UNIDAD</t>
  </si>
  <si>
    <t>CANTIDAD</t>
  </si>
  <si>
    <t>PRECIO UNITARIO ($)</t>
  </si>
  <si>
    <t>PRECIO UNITARIO ($) CON LETRA</t>
  </si>
  <si>
    <t>IMPORTE ($) M. N.</t>
  </si>
  <si>
    <t>A</t>
  </si>
  <si>
    <t>PUERTAS Y VENTANAS</t>
  </si>
  <si>
    <t>DESMONTAJE DE PUERTA DE MADERA, HERRERIA, ALUMINIO Y MULTYPANEL HASTA 2.10 M. DE ALTURA CON MARCO, SIN RECUPERACIÓN, INCLUYE: ACARREO FUERA DE LA OBRA, MANO DE OBRA, EQUIPO Y HERRAMIENTA.</t>
  </si>
  <si>
    <t>M2</t>
  </si>
  <si>
    <t>DESMONTAJE SIN RECUPERACION DE PUERTAS Y VENTANAS, DE HERRERIA, ALUMINIO Y MADERA INCLUYE: ACARREO FUERA DE LA OBRA, MANO DE OBRA Y HERRAMIENTA.</t>
  </si>
  <si>
    <t>M</t>
  </si>
  <si>
    <t>PZA</t>
  </si>
  <si>
    <t>SUMINISTRO Y COLOCACION DE PUERTA DE TAMBOR CON TRIPLAY DE CAOBILLA DE 6 MM. POR AMBAS CARAS, DE  0.95 M. X 2.10 M. FORMADA A BASE DE BASTIDOR Y MARCO DE  MADERA DE PINO DE PRIMERA DE  2"  X  1 1/2"Y  PEINAZOS DE 1 1/2" X 1 1/2"  A CADA 30 CM.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</si>
  <si>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VENTANERIA, MEDIDA POR UN SOLO LADO, TRABAJO TERMINADO, A DOS MANOS, INCLUYE: MATERIALES MENORES Y DE CONSUMO, ANDAMIOS, PREPARACION DE LA SUPERFICIE, HERRAMIENTAS, LIMPIEZA, MANO DE OBRA Y  EQUIPO DE SEGURIDAD. A CUALQUIER NIVEL. (LA PINTURA ES POR AMBOS LADOS DE LA VENTANERIA, PERO PARA SU PAGO ES MEDIDA SOLO POR 1 SOLO LADO).</t>
  </si>
  <si>
    <t>SUMINISTRO Y COLOCACION DE CRISTAL FLOTADO DE 6 MM. DE ESPESOR,  ASENTADO VINIL, INCLUYE: CORTES, DESPERDICIOS Y ACARREO DE MATERIALES AL SITIO DE SU UTILIZACION A CUALQUIER NIVEL.</t>
  </si>
  <si>
    <t xml:space="preserve">SUMINISTRO Y COLOCACIÓN DE CHAPA MANIJA CON LLAVE CROMO SATINADO EIFEL-53 PDEIF26DXE TESA. INCLUYE: HERRAMIENTA, MATERIALES, MANO DE OBRA, EQUIPO Y TODO LO NECESARIO PARA SU CORRECTA INSTALACIÓN. </t>
  </si>
  <si>
    <t>PINTURA</t>
  </si>
  <si>
    <t>PINTURA VINILICA VINIMEX DE COMEX O VINI-HOGAR SHERWIN WILLIAMS O EQUIVALENTE,  EN MUROS A DOS MANOS, INCLUYE: MATERIALES MENORES Y DE CONSUMO, ANDAMIOS, PREPARACION DE LA SUPERFICIE, SELLADO DE LA SUPERFICIE, HERRAMIENTAS, LIMPIEZA, MANO DE OBRA Y  EQUIPO DE SEGURIDAD.</t>
  </si>
  <si>
    <t>SUMINISTRO Y APLICACION DE PINTURA DE ESMALTE ALQUIDALICO ANTICORROSIVO, ACABADO BRILLANTE, PARA INTERIORES Y EXTERIORES QUE NO DESPRENDA VAPORES TÓXICOS NI OLORES DESAGRADABLES, CON LAS SIGUIENTES CARACTERÍSTICAS ( SÓLIDOS POR PESO 49-60%, SÓLIDOS POR VOLUMEN 40-46%, VISCOSIDAD DE 110-160 UK A 25°C, DENSIDAD 0.9-1.2 TON/M3., BRILLO A 60°C, 90%, TIEMPO DE SECADO AL TACTO, &lt; O = 6 HRS., TIEMPO DE SECADO DURO &lt; O = 24 HRS., ADHERENCIA 100%, RENDIMIENTO EN SUP. LISA 8-10 M2/LT., DILUCIÓN MÁXIMA (AGUARRÁS, THINER), 15 %,  EN HERRERIA CERRADA (DUELA DE LAMINA ACANALADA), TRABAJO TERMINADO, A DOS MANOS, INCLUYE: MATERIALES MENORES Y DE CONSUMO, ANDAMIOS, PREPARACION DE LA SUPERFICIE, HERRAMIENTAS, LIMPIEZA, MANO DE OBRA Y  EQUIPO DE SEGURIDAD. A CUALQUIER NIVEL.</t>
  </si>
  <si>
    <t>PISOS</t>
  </si>
  <si>
    <t>INSTALACION HIDRO-SANITARIA</t>
  </si>
  <si>
    <t>DEMOLICION DE PISO DE LOSETA Y AZULEJO DE CERAMICA,  BARRO Y/O EQUIVALENTE EN PISO Y/O MURO, INCLUYE: LIMPIEZA, MANO DE OBRA, HERRAMIENTA, ACARREO DEL MATERIAL PRODUCTO DE LA DEMOLICIÓN HASTA EL CENTRO DE ACOPIO, PARA SU POSTERIOR RETIRO.</t>
  </si>
  <si>
    <t>CORTE CON DISCO EN PISO DE MOSAICO Y/O CONCRETO DE 5 CM DE PROFUNDIDAD, INCLUYE: HERRAMIENTA, EQUIPO, MATERIALES DE CONSUMO, LIMPIEZA Y  MANO DE OBRA.</t>
  </si>
  <si>
    <t>DEMOLICIÓN DE CONCRETO SIMPLE EN BANQUETAS, GUARNICIONES, FIRMES, POR MEDIOS MANUALES, INCLUYE: RETIRO DEL MATERIAL A BANCO DE OBRA INDICADO POR SUPERVISIÓN, ABUNDAMIENTO, MANO DE OBRA, EQUIPO Y HERRAMIENTA.</t>
  </si>
  <si>
    <t>M3</t>
  </si>
  <si>
    <t>CARGA MANUAL Y ACARREO EN CAMIÓN 1 ER. KILOMETRO, DE MATERIAL PRODUCTO DE EXCAVACIÓN Y/O DEMOLICIÓN, INCLUYE: MANO DE OBRA, EQUIPO Y HERRAMIENTA, (NORMA S. C. T. N-CTR-CAR-1-01-013-00).</t>
  </si>
  <si>
    <t>ACARREO EN CAMION A KILÓMETROS SUBSECUENTES DE MATERIAL PRODUCTO DE EXCAVACIÓN Y/O DEMOLICIÓN,  INCLUYE: MANO DE OBRA, EQUIPO Y HERRAMIENTA. (NORMA S. C. T. N-CTR-CAR-1-01-013-00)</t>
  </si>
  <si>
    <t>M3-KM</t>
  </si>
  <si>
    <t>BAÑOS</t>
  </si>
  <si>
    <t>DESINSTALACION DE MUEBLE DE BAÑO YA SEA INODORO, LAVABO, MINGITORIO,  ETC. SIN RECUPERACION  INCLUYE:  DESCONEXION, HERRAMIENTAS, MANO DE OBRA, LIMPIEZA Y ACARREO DEL MUEBLE FUERA DE LA OBRA.</t>
  </si>
  <si>
    <t>DESMONTAJE SIN RECUPERACION DE LUMINARIAS DE SOBREPONER O DE EMPOTRAR A UNA ALTURA DE 0-3 M INCLUYE: ACARREO FUERA DE LA OBRA, MANO DE OBRA, EQUIPO Y HERRAMIENTA.</t>
  </si>
  <si>
    <t>DESINSTALACION Y RETIRO  DE SALIDAS ELECTRICAS PARA LUMINARIAS, APAGADORES, CONTACTOS Y SECADORES DE MANO, A CUALQUIER NIVEL INCLUYE: RETIRO DE APAGADORES, CONTACTOS Y CONDUCTORES, HERRAMIENTA, MANO DE OBRA Y TODO LO NECESARIO PARA SU CORRECTA EJECUCION</t>
  </si>
  <si>
    <t>SAL</t>
  </si>
  <si>
    <t>INSTALACION ELECTRICA</t>
  </si>
  <si>
    <t>CABLEADO DE SALIDA ELECTRICA PARA LUMINARIAS, APAGADORES, CONTACTOS Y SECADORES DE MANO, HASTA 4 M. DE LONGITUD EN DUCTERIA EXISTENTE, CABLE VINANEL THW-LS 600 V. A 75° C, 90° C, MARCA CONDUCTORES MONTERREY O EQUIVALENTE,  INCLUYE:  2 CABLES DE COBRE THW CAL. 12 AWG.  Y 1 CABLE DE COBRE THW CAL. 14 AWG, ENCINTADO, CONEXION A TIERRA, MATERIALES MENORES,  HERRAMIENTA, MANO DE OBRA ESPECIALIZADA , CONEXIONES, LIMPIEZA DEL AREA DE TRABAJO, PRUEBAS, DESPERDICIOS Y ACARREO DEL MATERIAL AL SITIO DE SU COLOCACION, A CUALQUIER NIVEL, SUSTITUCION DE CABLES.</t>
  </si>
  <si>
    <t>SALIDA ELECTRICA PARA LUMINARIAS, APAGADORES, CONTACTOS Y SECADORES DE MANO, OCULTA, CON TUBERIA Y CONEXIONES CONDUIT PVC TIPO PESADO DE 3/4" 19 MM. DE DIAMETRO HASTA 4 M. DE LONGITUD, CABLE VINANEL THW-LS 600 V. A 75° C, 90° C, MARCA CONDUCTORES MONTERREY O EQUIVALENTE, CABLE VINANEL 21 THW-LS 600 V. A 75° C, 90° C, MARCA CONDUMEX O EQUIVALENTE, 2 CABLES DE COBRE THW CAL. 12 AWG.  Y 1 CABLE DE COBRE THW CAL. 14 AWG, CAJAS CUADRADAS, INCLUYE: TRAZO, RANURAS Y RESANES CON MORTERO CEMENTO- ARENA 1:3, MATERIALES MENORES Y DE CONSUMO, ELEMENTOS DE FIJACION, PRUEBAS, DESPERDICIOS, HERRAMIENTAS, MANO DE OBRA ESPECIALIZADA Y ACARREO DEL MATERIAL AL SITIO DE SU COLOCACION, EN CUALQUIER NIVEL, (SALIDA NUEVA).</t>
  </si>
  <si>
    <t>SUMINISTRO Y COLOCACION DE APAGADOR SENCILLO MODUS BTICINO COLOR BLANCO O EQUIVALENTE INCLUYE: PLACA Y TAPA, MATERIALES MENORES, PRUEBAS, FLETES, DESPERDICIOS, ACARREOS AL SITIO DE SU COLOCACION Y TODO LO NECESARIO PARA SU CORRECTA COLOCACION.</t>
  </si>
  <si>
    <t>SUMINISTRO Y COLOCACION DE LUMINARIO TIPO GABINETE MCA TECNOLITE MOD LTL-3140/65/127 COLOR BLANCO O EQUIVALENTE, INCLUYE: LAMPARAS FLUORESCENTE 14W X3, MATERIALES MENORES, HERRAMIENTAS, MANO DE OBRA, PRUEBAS, FLETES, DESPERDICIO Y ACARREOS AL SITIO DE SU COLOCACION.</t>
  </si>
  <si>
    <t>MUEBLES DE BAÑO, ACCESORIOS Y EQUIPO</t>
  </si>
  <si>
    <t>SUMINISTRO E INSTALACION DE INODORO CON TANQUE BAJO, MODELO CONVENIENT CADET DE LABIOS ALARGADOS DE COLOR, MARCA AMERICAN STANDARD O SIMILAR. INCLUYE: ASIENTO DE PLASTICO, LLAVE ANGULAR FIG. 401, TANQUE, ACCESORIOS DE BRONCE PARA EL TANQUE BAJO, MATERIALES MENORES, LIMPIEZA, CUELLO DE CERA CON GUIA, PRUEBAS, HERRAMIENTAS, MANO DE OBRA Y ACARREO DE MATERIALES AL SITIO DE SU COLOCACION.</t>
  </si>
  <si>
    <t>SUMINISTRO Y COLOCACION DE DISPENSADOR DE PAPEL HIGIENICO MCA. JOFEL MOD. AZUR MAXI PH52001 O SIMILAR, INCLUYE: MATERIAL, MANO DE OBRA, EQUIPO Y HERRAMIENTA.</t>
  </si>
  <si>
    <t>SUMINISTRO Y COLOCACION DE DISPENSADOR DE JABON MCA. JOFEL MOD. AC54000 O SIMILAR INCLUYE: MATERIAL, MANO DE OBRA, EQUIPO Y HERRAMIENTA.</t>
  </si>
  <si>
    <t>SUMINISTRO Y COLOCACION DE DISPENSADOR DE TOALLA INTERDOBLADA MCA. JOFEL MOD. PT5100 O SIMILAR INCLUYE: MATERIAL, MANO DE OBRA, EQUIPO Y HERRAMIENTA.</t>
  </si>
  <si>
    <t xml:space="preserve"> SUMINISTRO Y COLOCACIÓN DE MEZCLADORA DE LAVABO 4” DE ACERO INOXIDABLE CODIGO 73INOX, LINEA URREA O EQUIVALENTE INCLUYE:  MANO DE OBRA CALIFICADA, MATERIALES MENORES, HERRAMIENTA,  PRUEBAS, LIMPIEZA Y ACARREO DEL MATERIALES AL SITIO DE SU COLOCACIÓN.</t>
  </si>
  <si>
    <t>SUMINISTRO Y COLOCACION DE MANGUERA COFLEX DE 1/2" PARA W.C. DE 35 CM DE LONGITUD. INCLUYE: FLETES, MANIOBRAS, ACARREO, COLOCACIÓN A CUALQUIER NIVEL, FIJACIÓN, PRUEBAS, MATERIALES MENORES Y HERRAMIENTA NECESARIA.</t>
  </si>
  <si>
    <t>SUMINISTRO Y COLOCACION DE MANGUERA COFLEX DE 1/2" PARA LAVABO DE 40 CM DE LONGITUD. INCLUYE: FLETES, MANIOBRAS, ACARREO, COLOCACIÓN A CUALQUIER NIVEL, FIJACIÓN, PRUEBAS, MATERIALES MENORES Y HERRAMIENTA NECESARIA.</t>
  </si>
  <si>
    <t>SUMINISTRO Y COLOCACION DE CESPOL DE PLOMO PARA TARJA. INCLUYE: MANO DE OBRA Y HERRAMIENTA.</t>
  </si>
  <si>
    <t>SUMINISTRO Y COLOCACION DE CANASTA Y CONTRACANASTA PARA TARJA EN ACERO INOXIDABLE. INCLUYE: MANO DE OBRA Y LO NECESARIO PARA SU CORRECTA EJECUCION.</t>
  </si>
  <si>
    <t>SUMINISTRO Y COLOCACION DE LLAVE MEZCLADORA PARA TARJA MCA. URREA CAT. 320LB O EQUIVALENTE CON MANERALES. INCLUYE: MANO DE OBRA Y MATERIALES MENORES PARA SU COLOCACION.</t>
  </si>
  <si>
    <t>AZOTEA</t>
  </si>
  <si>
    <t>ZAVALETA EN AZOTEA CON LADRILLO DE AZOTEA DE 17 X 17 CM., ASENTADO CON MORTERO CEMENTO-ARENA EN PROP. 1:3., INCLUYE: TRAZO, LECHADA DE CEMENTO GRIS, ARENA DE RIO CERNIDA Y COLOR ROJO TERRACOTA CON IMPERMEABILIZANTE INTEGRAL A RAZON DE 2 KG/SACO DE CEMENTO, DESPERDICIOS, HERRAMIENTAS, LIMPIEZA, MANO DE OBRA  Y ACARREO DE MATERIALES AL LUGAR DE SU UTILIZACION, A CUALQUIER NIVEL.</t>
  </si>
  <si>
    <t>DESPRENDIMIENTO DE IMPERMEABILIZANTE CON DOS CAPAS DE REFUERZO CON ESPESOR PROMEDIO DE 3-5 MM., INCLUYE: ANDAMIOS, MANO DE OBRA, EQUIPO Y HERRAMIENTA, ACARREO DEL MATERIAL PRODUCTO DE LA DEMOLICIÓN HASTA EL CENTRO DE ACOPIO, PARA SU POSTERIOR RETIRO.</t>
  </si>
  <si>
    <t>LIMPIEZA</t>
  </si>
  <si>
    <t>LIMPIEZA AL FINAL DE LA OBRA EN FORMA MANUAL INCLUYE: TODO LO NECESARIO PARA SU CORRECTA EJECUCION.</t>
  </si>
  <si>
    <t>B</t>
  </si>
  <si>
    <t>DESMANTELAMIENTO</t>
  </si>
  <si>
    <t>PUERTA Y VENTANA</t>
  </si>
  <si>
    <t>DEMOLICION</t>
  </si>
  <si>
    <t>ALBAÑILERIA</t>
  </si>
  <si>
    <t>IMPERMEABILIZANTE</t>
  </si>
  <si>
    <t>C</t>
  </si>
  <si>
    <t>RESUMEN DE PARTIDAS</t>
  </si>
  <si>
    <t>IMPORTE CON LETRA (IVA INCLUIDO)</t>
  </si>
  <si>
    <t>SUBTOTAL M. N.</t>
  </si>
  <si>
    <t>IVA M. N.</t>
  </si>
  <si>
    <t>TOTAL M. N.</t>
  </si>
  <si>
    <t>SUMINISTRO Y COLOCACIÓN DE PISO RECTIFICADO STONEWALK DE 59X59 CM. COLOR MARFIL, MARCA INTERCERAMIC. INCLUYE: HERRAMIENTA, MATERIALES, MANO DE OBRA, EQUIPO Y TODO LO NECESARIO PARA SU CORRECTA INSTALACIÓN.</t>
  </si>
  <si>
    <t>ENTORTADO DE JALCRETO F´C= 100 KG/CM2, DE 15 CM. DE ESPESOR PROMEDIO, PARA DAR PENDIENTES EN ENTREPISO Y/O AZOTEA, ACABADO APALILLADO, PARA RECIBIR TEJA, IMPERMEABILIZANTE Y/O ENLADRILLADO, INCLUYE: MATERIALES, LECHADA DE CEMENTO GRIS C/ IMPERMEABILIZANTE INTEGRAL A RAZON DE 1 KG/SACO DE CEMENTO, NIVELACION, ELEVACIONES, DESPERDICIOS, HERRAMIENTAS, LIMPIEZA, MANO DE OBRA Y  ACARREOS DE MATERIALES A LUGAR DE SU COLOCACION. EN CUALQUIER NIVEL.</t>
  </si>
  <si>
    <t>ENLADRILLADO DE AZOTEA CON LADRILLO DE BARRO ROJO RECOCIDO DE 17.0 X 17.0 CM, ASENTADO CON MORTERO CEMENTO-ARENA 1:3. INC.: LECHADA DE CEMENTO GRIS Y COLOR ROJO TERRACOTA CON IMPERMEABILIZANTE INTEGRAL (1 KG/SACO DE CEMENTO), REMATE ORILLERO (2 HILADAS) Y ACARREO DE MATERIALES AL SITIO DE SU COLOCACION.</t>
  </si>
  <si>
    <t>GOBIERNO DEL ESTADO DE JALISCO</t>
  </si>
  <si>
    <t>NÚMERO DE PROCEDIMIENTO:</t>
  </si>
  <si>
    <t>SECRETARÍA DE INFRAESTRUCTURA Y OBRA PÚBLICA</t>
  </si>
  <si>
    <t>DESCRIPCIÓN GENERAL DE LOS TRABAJOS:</t>
  </si>
  <si>
    <t>FECHA DE INICIO:</t>
  </si>
  <si>
    <t>FECHA DE TERMINACIÓN:</t>
  </si>
  <si>
    <t>PLAZO DE EJECUCIÓN:</t>
  </si>
  <si>
    <t>FECHA:</t>
  </si>
  <si>
    <t>RAZÓN SOCIAL DEL LICITANTE:</t>
  </si>
  <si>
    <t>NOMBRE, CARGO Y FIRMA DEL LICITANTE:</t>
  </si>
  <si>
    <t>DOCUMENTO</t>
  </si>
  <si>
    <t>PRESUPUESTO DE OBRA</t>
  </si>
  <si>
    <t>KG</t>
  </si>
  <si>
    <t>CUARTO RPBI</t>
  </si>
  <si>
    <t>SUCCION Y DESCARGA DE BOMBA HASTA TINACO (15 M),  INCLUYE: SUMINISTRO Y COLOCACION DE TUBERIA DE COBRE TIPO "M", CONEXION DE VALVULAS, BY PASS, DESDE EL FONDO DE LA CISTERNA (PICHANCHA) HASTA LA DESCARGA EN EL FLOTADOR DEL TINACO, MATERIALES MENORES, DESPERDICIOS, PRUEBAS Y ACARREO DE MATERIALES AL SITIO DE SU COLOCACION (VER PLANO HIDRAULICO).</t>
  </si>
  <si>
    <t>AMPLIACION DE VANO PARA PUERTA Y VENTANA HASTA 0.50 CM DE ANCHO, INCLUYE: DEMOLICION DE MURO EXISTENTE Y ELEMENTOS ESTRUCTURALES, REPOSICION DEL MISMO MURO , CASTILLO, APLANADO, EMBOQUILLADOS, BOLEOS, RESANES, ACABADO AL TERMINADO AL EXISTENTE</t>
  </si>
  <si>
    <t>SUMINISTRO Y COLOCACION DE PUERTA DE TAMBOR CON TRIPLAY DE CAOBILLA DE 6 MM. POR AMBAS CARAS, DE  1.20 M. X 2.10 M. FORMADA A BASE DE BASTIDOR Y MARCO DE  MADERA DE PINO DE PRIMERA DE  2"  X  1 1/2"Y  PEINAZOS DE 1 1/2" X 1 1/2"  A CADA 30 CM. EN AMBOS SENTIDOS, ACABADO ENTINTADO Y LACA BRILLANTE TRANSPARENTE,  INCLUYE: MARCO Y TOPES DE MADERA,  JAMBAS, CHAPA SCOVILL MODELO A-52-PS,  RESANADOR PARA MADERA, BISAGRA DE LIBRO DE 3", DESPERDICIOS, MATERIALES MENORES Y DE CONSUMO, HERRAMIENTAS,  ACARREO DE MATERIALES AL SITIO DE SU COLOCACION,  LIMPIEZA DEL AREA DE TRABAJO Y MANO DE OBRA ESPECIALIZADA.</t>
  </si>
  <si>
    <t>MANTENIMIENTO DE PUERTA DE DE MADERA, FORMADA A BASE DE BASTIDOR Y MARCO DE  MADERA DE PINO DE PRIMERA. EN AMBOS SENTIDOS, ACABADO PINTURA Y LACA BRILLANTE TRANSPARENTE,  INCLUYE: SEPILLADO, MARCO Y TOPES DE MADERA,  JAMBAS,  RESANADOR PARA MADERA, BISAGRA DE LIBRO DE 3", DESPERDICIOS, MATERIALES MENORES Y DE CONSUMO, HERRAMIENTAS,  ACARREO DE MATERIALES AL SITIO DE SU COLOCACION,  LIMPIEZA DEL AREA DE TRABAJO Y MANO DE OBRA ESPECIALIZADA</t>
  </si>
  <si>
    <t>SUMINISTRO, FABRICACION Y COLOCACION DE HERRERIA TUBULAR Y/O ESTRUCTURAL, INCLUYE: SOLDADURA, ELEMENTOS DE FIJACION, MATERIALES MENORES, DESCALIBRES, DESPERDICIOS, BISAGRAS, FONDO ANTICORROSIVO, FLETES, HERRAMIENTAS, EQUIPO, MANO DE OBRA  Y ACARREO DE MATERIALES AL SITIO DE SU UTLIZACION.</t>
  </si>
  <si>
    <t>APLANADO ACABADO PULIDO EN BÓVEDA Y MUROS INTERIORES DE 2 CM DE ESPESOR CON MORTERO CEMENTO ARENA DE RIO PROPORCIÓN 1:4, INCLUYE: MATERIALES, DESPERDICIO, ANDAMIOS, PLOMEO, NIVELACIÓN, MANO DE OBRA. EQUIPO Y HERRAMIENTA.</t>
  </si>
  <si>
    <t>SUMINISTRO Y COLOCACIÓN DE ZOCLO DE 10 CM DE ESPESOR, A BASE DE RECORTES DE LOSETA CERAMICA  DE 59X59 CM RECTIFICADO MCA INTERCERAMIC MOD. STONEWALK MARFIL O SIMILAR, AENTADO CON ADHESIVO PEGAPISO, BOQUILLA  COLOR INDICADO POR LA SUPERVISION, INCLUYE: ACARREOS AL SITIO DE COLOCACION, TRAZOS, CORTES, AJUSTES, REMATES, ESCUADRES, DESPERDICIOS,  DESPATINADO, EMBOQUILLADO, MATERIALES, MANO DE OBRA Y HERRAMIENTA, A CUALQUIER NIVEL.</t>
  </si>
  <si>
    <t>LINEA PRINCIPAL</t>
  </si>
  <si>
    <t>PASO EN HUECO EN MUROS Y/O LOSAS DE CONCRETO PARA PASO DE  INSTALACIONES HIDROSANITARIAS, DE 10 A 20 CM DE DIAMETRO, INCLUYE: TRAZO, DEMOLICION, RESANE CON MORTERO CEMENTO-ARENA DE RIO EN PROP. 1:4, PERFILADO, MANO DE OBRA, HERRAMIENTA, ACARREOS DENTRO Y FUERA DE LA OBRA DEL MATERIAL PRODUCTO DE LA DEMOLICION Y LIMPIEZA DEL AREA DE TRABAJO.</t>
  </si>
  <si>
    <t>REPOSICION DE PAVIMENTO</t>
  </si>
  <si>
    <t>REPOSICION DE CONCRETO HIDRAULICO PREMEZCLADO MR-45, R.N., T.M.A. 38 MM A 28 DIAS, DE 25 CM. DE ESPESOR, ACABADO ESCOBILLADO Y/O TEXTURIZADO, INCLUYE: CIMBRA, DESCIMBRA, MATERIALES, ACARREOS, VOLTEADO, VIBRADO Y CURADO MANO DE OBRA, EQUIPO Y HERRAMIENTA. (N·CTR·CAR·1·04·009/06).</t>
  </si>
  <si>
    <t>DESMONTAJE DE PUERTAS Y MAMPARAS CON MARCO Y CONTRA MARCOS DE HERRERIA TUBULAR Y/O DE ALUMINIO, ACRILICO, ESMALTADAS, LAMINA, EXISTENTES EN OBRA, SIN RECUPERACION, TRASLADO Y GUARDADO EN BODEGA O LUGAR INDICADO POR SUPERVISION. INCLUYE; ANTEPECHO, DEMOLICION DE ANCLAJES, ACARREO Y RETIRO FUERA DE OBRA DE MATERIAL PRODUCTO DE LA DEMOLICION, MANO DE OBRA CALIFICADA Y LIMPIEZA DEL AREA DE TRABAJO.</t>
  </si>
  <si>
    <t>MOVIMIENTO DE SALIDAS HIDRAULICAS PARA AGUA FRIA O CALIENTE, SANITARIAS, POR CAMBIO DE ALTURA, INCLUYE: MATERIALES, MANO DE OBRA Y HERRAMIENTA.</t>
  </si>
  <si>
    <t>SUMINISTRO Y COLOCACION DE APAGADOR SENCILLO MERIDA BTICINO COLOR BLANCO O EQUIVALENTE, INCLUYE: PLACA Y TAPA, MATERIALES, ACARREOS, PRUEBAS, FLETES, MANO DE OBRA Y HERRAMIENTA.</t>
  </si>
  <si>
    <t>SUMINISTRO Y COLOCACION DE CONTACTO DUPLEX TIPO MERIDA COLOR BLANCO O EQUIVALENTE INCLUYE: TAPA Y PLACA, INCLUYE: PLACA Y TAPA, MATERIALES, ACARREOS, PRUEBAS, FLETES, MANO DE OBRA Y HERRAMIENTA.</t>
  </si>
  <si>
    <t>SUMINISTRO Y COLOCACION  EN SALIDA ELECTRICA DE CABLE DE COBRE THW CAL. 12 AWG. INC. MATERIALES MENORES,PRUEBAS Y ACARREOS AL SITIO DE SU COLOCACION.</t>
  </si>
  <si>
    <t>SUMINISTRO Y COLOCACION DE PISO</t>
  </si>
  <si>
    <t>ROTULACIÓN LOGOTIPO DE GOBIERNO DE JALISCO EN COLO GRIS PANTONE 430, DE CUERDO A DETALLE ENTREGADO POR LA SUPERVISIÓN, INCLUYE: TRAZO, MANO DE OBRA Y MATERIALES.</t>
  </si>
  <si>
    <t>ROTULACIÓN SECRETARIA DE SALUD  JALISCO EN COLO PANTONE 2995 C, DE CUERDO A DETALLE ENTREGADO POR LA SUPERVISIÓN, INCLUYE: TRAZO, MANO DE OBRA Y MATERIALES.</t>
  </si>
  <si>
    <t>ROTULACIÓN LETRERO DE  CADA ÁREA  PANTONE 430 C, DE CUERDO A DETALLE ENTREGADO POR LA SUPERVISIÓN, INCLUYE: TRAZO, MANO DE OBRA Y MATERIALES.</t>
  </si>
  <si>
    <t>SUMINISTRO Y COLOCACION DE LAVABO, BLANCO, MARCA AMERICAN STANDARD. LINEA ECONOMICA (MOD. VERACRUZ), INCLUYE: LLAVE ANGULAR FIG. 401, MANGUERA FLEXIBLE, CESPOL CROMADO, LLAVE INDIVIDUAL, CUBRETALADROS, MATERIALES MENORES Y DE CONSUMO, ELEMENTOS DE FIJACION, MANO DE OBRA CALIFICADA, LIMPIEZA DEL AREA DE TRABAJO, HERRAMIENTA, PRUEBAS Y ACARREO DE MATERIALES AL SITIO DE SU COLOCACION.</t>
  </si>
  <si>
    <t>SUMINISTRO Y COLOCACIÓN DE COLADERA DE UNA BOCA, DESAGÜE DE CONTORNO TAPA REDONDA, MODELO 24-HL MARCA HELVEX O EQUIVALENTE. INCLUYE: CONEXIONES, MATERIALES MENORES Y DE CONSUMO, NIVELACIÓN, HERRAMIENTAS, PRUEBAS, MANO DE OBRA Y ACARREOS AL SITIO DE SU INSTALACIÓN.</t>
  </si>
  <si>
    <t>SUMINISTRO Y COLOCACION DE LLAVE TEMPORIZADORA A MURO LARGA CODIGO 25.2518.21, LINEA URREA O SIMILAR CROMO INCLUYE: MATERIAL, MANO DE OBRA Y HERRAMIENTA</t>
  </si>
  <si>
    <t>SUMINISTRO Y COLOCACION DE CALENTADOR DE AGUA A GAS DE 38 LTS DE CAPACIDAD, INCLUYE: CONECCIONES, NUDOS, TUBERIA, MATERIAL, MANO DE OBRA, Y HERRAMIENTA.</t>
  </si>
  <si>
    <t>DEMOLICION DE LAMINADO PARA INSTALACION DE TUBERIA CONDUIT EN CABALLETE DE LAMINAS, INCLUYE: MATERIALES, MANO DE OBRA Y HERRAMIENTA, CALLADO CON POLIESTIRENO.</t>
  </si>
  <si>
    <t>SUMINISTRO Y COLOCACION DE IMPERMEABILIZANTE PARA AZOTEA A BASE DE UNA IMPREGNACIÓN DE HIDROPRIMER E IMPERMEABILIZANTE ASFALTICO A BASE DE FIBRA POLIESTER DE 4 MM DE ESPESOR ACABADO TERRACOTA O BLANCO, INCLUYE: CARTA GARANTIA DE 5 AÑOS, MATERIALES, ACARREOS, ELEVACIÓN, CORTES, TRASLAPES, MANO DE OBRA. EQUIPO Y HERRAMIENTA.</t>
  </si>
  <si>
    <t>CONSTRUCCION DE CUARTO DE RPBI (RESIDUOS PELIGROSOS BIOLOGICO INFECCIOSOS), DE 1.20 X 1.60 X 0.60 M DE ALTURA, A BASE DE MURO DE DUROCK DE 13 MM DE 9.5 CM DE ESPESOR, A DOS CARAS TANTO EN MUROS COMO EN CUBIERTAS, FIJADO EN PISO DE CONCRETO, APLICACION DE MORTERO CEMENTO ARENA DE RIO PROP: 1:4, ACABADO FINO EN AMBAS CARAS Y CUBIERTA, LOSA EN PISO DE 10 CM DE ESPESOR CONCRETO F,C=150 KG/CM2, CON UNA PENDIENTE DE 1%  ACABADO PULIDO Y APLICACION DE PINTURA VINILICA BASE AGUA COLOR BLANCO EN MUROS EXTERIORES Y ACABADO EN INTERIOR DE RPBI A BASE DE APLICACION DE PINTURA EPOXICA GRADO MEDICO ANTIBACTERIAL A BASE DE POLIURETANO, MARCA SHERWIN WILLIAMS O SIMILAR, O EQUIVALENTE APLICANDO UN PRIMER MANO DE RESINAS CON BASE ACRILICAS Y/O EPOXICAS  DE ALTA PENETRACION, SEGUNDA MANO CON UN RECUBRIMIENTO EN SECO CON AIRLESS DE BAJA PRESION CON BOQUILLA DE USO INDUSTRIAL Y ABANICO DE 20" DE COMPONENTES BASE SOLVENTE Y CATALIZADOR A DOS MANOS MINIMO Y CON UN RENDIMIENTO DE 3L/M2  POR CADA CAPA, CON UNA PUERTA DE ALUMINIO COLOR NATURAL A BASE DE MARCO Y/O PERFILES DE 2" CORREDIZA, CON DUELAS LISAS DE ALUMINIO NATURAL, CURVAS SANITARIAS A BASE DE RESINAS EPOXICAS EN EL INTERIOR DEL CUARTO, INCLUYE: MATERIALES, DESPERDICIOS, LOS TIEMPOS DE SECADO Y PREPARACION DE RESINAS, APLICACIONES, MANO DE OBRA, LA HERRAMIENTA Y TODO LO NECESARIO PARA SU CORRECTA EJECUCION Y FUNCIONAMIENTO.</t>
  </si>
  <si>
    <t>SUMINISTRO Y COLOCACION DE PASTA PARA CAMBIO DE ACABADO EN MUROS INTERIORES DE RUGOSO A APALILLADO Y/O FINO, CON MULTIPLAST O SIMILAR,  INCLUYE:  MATERIAL, MANO DE OBRA, EQUIPO Y LO NECESARIO PARA SU EJECUCION.</t>
  </si>
  <si>
    <t>DEMOLICIÓN POR CUALQUIER MEDIO DE CARPETA ASFALTICA EXISTENTE, INCLUYE: ACARREO DEL MATERIAL AL CENTRO DE ACOPIA PARA SU POSTERIOR RETIRO, ABUNDAMIENTO, MANO DE OBRA, EQUIPO Y HERRAMIENTA.</t>
  </si>
  <si>
    <t>SUMINISTRO E INSTALACION DE CENTRO DE CARGA CAT. QO-612L-100,  DE 6 POLOS  100 AMPERES, INCLUYE: MATERIALES, ZAPATAS, MANO DE OBRA, HERRAMIENTAS, ELEMENTOS DE FIJACION, PRUEBAS,  ACARREOS Y MATERIALES MENORES.</t>
  </si>
  <si>
    <t>SUMINISTRO Y COLOCACION DE INTERRUPTOR TERMOMAGNÉTICO DE 1 POLO 1 X 15 AMPS. MCA. SQUARE D INC: PRUEBAS, MATERIALES MENORES Y ACARREOS.</t>
  </si>
  <si>
    <t>SALIDA ELECTRICA PARA SEPARACION DE CIRCUITOS ELECTRICOS CON TUBERIA Y CONEXIONES CONDUIT GALVANIZADA P.G. ETIQUETA VERDE DE AJUSTE DE 13, 19 Y 25 MM. DE DIAMETRO  EN EXTERIOR Y PVC DE 13, 19 Y 25 MM,  DE DIAMETRO,  EN INTERIOR CABLE VINANEL THW-LS 900 MCA. CONELEC O CONDUCTORES MONTERREY, CAL. 10 Y 12,  CAJAS CUADRADAS Y TAPAS GALVANIZADAS, HASTA 20 MTS DE DISTANCIA, INCLUYE: MATERIALES MENORES, PRUEBAS, DESPERDICIOS Y ACARREO DEL MATERIAL AL SITIO DE SU UTILIZACION</t>
  </si>
  <si>
    <t>SUMINISTRO Y COLOCACION DE JUEGOS MANERALES EMPERADOR CON CHAPETON HEXAGONAL CROMADO, PARA REGADERA, MCA. URREA FIG. COH O SIMILAR, INCLUYE: MANO DE OBRA CALIFICADA, MATERIALES MENORES, HERRAMIENTA, PRUEBAS, LIMPIEZA Y ACARREO DEL MATERIALES AL SITIO DE SU COLOCACION</t>
  </si>
  <si>
    <t>SUMINISTRO Y COLOCACION DE LAMINA LISA GALVANIZADA PINTRO CAL. 22, COLOR TINTO, INCLUYE: ELEMENTOS DE FIJACION CON PIJA PUNTA BROCA, CORTES, DOBLECES, AJUSTES, TAPAJUNTA DE LAMINA DESARROLLO 10 CMS, DESPERDICIOS, HERRAMIENTAS, MANO DE OBRA Y ACARREOS DE LOS MATERIALES AL LUGAR DE SU UTILIZACION, A CUALQUIER NIVEL.</t>
  </si>
  <si>
    <t>DEMOLICIÓN DE MAMPOSTERIA A BASE DE PIEDRA BRAZA A MANO, CON MARRO Y CUÑA, INCLUYE: MANO DE OBRA, EQUIPO Y HERRAMIENTA.</t>
  </si>
  <si>
    <t>RELLENO COMPACTADO AL 90 % PROCTOR, CON MATERIAL DE BANCO, EN CAPAS DE 20 CM DE ESPESOR, AGREGANDO AGUA PARA LOGRAR SU HUMEDAD OPTIMA, AL 90%. POR CUALQUIER MEDIO, INCLUYE: SUMINISTRO DE AGUA PARA LOGRAR HUMEDAD OPTIMA, TENDIDO, TRASPALEOS,  DESPERDICIOS, EQUIPO, PRUEBAS DE COMPACTACION, AFINE, NIVELACION, HERRAMIENTAS, MANO DE OBRA Y  ACARREO HASTA EL SITIO DE SU COLOCACION.  (VOLUMEN MEDIDO COMPACTADO).</t>
  </si>
  <si>
    <t>SUMINISTRO Y COLOCACION DE ALIMENTACION PRINCIPAL ELECTRICA DE MUFA ATABLERO EN CABLE CAL. 8 Y CABLE DESNUDO ASI COMO TUBERIA COUNDUIT DE 3/4, HASTA UNA DISTANCIA DE 30 M, INCLUYE: CONEXION EN POSTE CON PERSONAL CALIFICADO, TENDIDO DE CABLES, PRUEBAS, EQUIPO DE SEGURIDAD,  MATERIAL Y MANO DE OBRA.</t>
  </si>
  <si>
    <t>SUMINISTRO Y COLOCACION DE CABLE THW CAL. 10, COLOR BLANCO DE LA MARCA CONDUMEX, INCLUYE: SUMINISTRO DE MATERIALES, ACARREOS, INSTALACIÓN, PRUEBAS, MANO DE OBRA, EQUIPO Y HERRAMIENTA.</t>
  </si>
  <si>
    <t>SUMINISTRO Y COLOCACION DE INTERRUPTOR TERMOMAGNÉTICO 2 POLOS DE 2 X 30 AMPERES, MCA. SQUARE´D. CONEXIÓN DE CONDUCTORES Y PRUEBAS.</t>
  </si>
  <si>
    <t>SALIDA DE GAS (6 M) CON TUBERIA Y CONEXIONES DE COBRE TIPO L" DE 25, 19 Y 13 MM. DE DIAMETRO, INCLUYE: TRAZO, CORTES, AJUSTES, FIJACION,  MATERIALES MENORES, ACCESORIOS, DESPERDICIOS, MANO DE OBRA, PRUEBAS Y ACARREO DE MATERIALES AL SITIO DE SU COLOCACION."</t>
  </si>
  <si>
    <t>DESINSTALACION DE TUBERIA DE LINEA HIDRAULICA O SANITARIA EN TUBERIA DE 1/4 A 2" PVC O TERMOFUSION, INCLUYE: CORTE EN MUROS, SUELO, RANURAS, DEMOLICION RETIRO DE LA TUBERIA AL TIRADERO AUTORIZADO, MANO DE OBRA Y HERRAMEINTA.</t>
  </si>
  <si>
    <t>SALIDA HIDRÁULICA DE AGUA FRÍA Y/O CALIENTE, PARA ALIMENTACIÓN A MUEBLE SANITARIO (6M), CONSISTENTE EN TUBERÍA Y CONEXIONES DE COBRE TIPO M DE 1/2 A 11/2" DE DIÁMETRO, INCLUYE: DESPERDICIO DE TUBERÍA, CÁMARAS CONTRA GOLPE DE ARIETE, COPLES, CODOS, TEES, YEES, REDUCCIONES, VÁLVULAS Y TUERCAS UNIÓN EN CUADROS DE VÁLVULAS, MATERIALES MENORES, FLETES Y ACARREO DE LOS MATERIALES AL SITIO DE SU INSTALACIÓN Y PRUEBAS.</t>
  </si>
  <si>
    <t>SUMINISTRO Y APLICACION DE PREMIUM: IMPERMEABILIZANTES ACRÍLICOS ECOLÓGICOS, MUY FLEXIBLES, AISLAFLEX 5+1 AÑOS DE PROTECCIÓN O EQUIVALENTE: EN COLOR BLANCO AYUDA A REDUCIR LA TEMPERATURA HASTA 12% EN EL INTERIOR DE LOS INMUEBLES. , APLICADO CON BROCHA O CEPILLO, COMO PRIMARIO APLICAR UNA MANO DE AISLAFLEX SELLO O EQUIVALENTE SIN DILUIR, RESANE Y CALAFATEO USE AISLAFLEX TODO TERRENO O EQUIVALENTE CON ESPÁTULA TRIANGULAR PARA TRATAR GRIETAS: APLIQUE EN LA GRIETA, PRIMER CAPA  APLICAR SIN DILUIR AISLAFLEX 5+1, A RAZÓN DE 0,5 L/M2. , COLOCACIÓN DEL REFUERZO  PASA® PROTECTO MALLA PLUS O EQUIVALENTE, DEJAR SECAR DE 12 A 24 HORAS, APLICAR UNA SEGUNDA CAPA SIGUIENDO UNA DIRECCIÓN TRANSVERSAL, A RAZÓN DE  0,5 L/M2, INCLUYE: CARTA GARANTIA POR 5 AÑOS, MANO DE OBRA, MATERIALES, EQUIPO Y HERRAMIENTA.</t>
  </si>
  <si>
    <t>A01</t>
  </si>
  <si>
    <t>A0101</t>
  </si>
  <si>
    <t>A0102</t>
  </si>
  <si>
    <t>A02</t>
  </si>
  <si>
    <t>A03</t>
  </si>
  <si>
    <t>A04</t>
  </si>
  <si>
    <t>A0401</t>
  </si>
  <si>
    <t>A0402</t>
  </si>
  <si>
    <t>A0403</t>
  </si>
  <si>
    <t>A05</t>
  </si>
  <si>
    <t>A0501</t>
  </si>
  <si>
    <t>A0502</t>
  </si>
  <si>
    <t>A0503</t>
  </si>
  <si>
    <t>A0504</t>
  </si>
  <si>
    <t>A0505</t>
  </si>
  <si>
    <t>A0506</t>
  </si>
  <si>
    <t>A06</t>
  </si>
  <si>
    <t>A0601</t>
  </si>
  <si>
    <t>A0602</t>
  </si>
  <si>
    <t>A0603</t>
  </si>
  <si>
    <t>A07</t>
  </si>
  <si>
    <t>A08</t>
  </si>
  <si>
    <t>B0101</t>
  </si>
  <si>
    <t xml:space="preserve">B01 </t>
  </si>
  <si>
    <t>B0102</t>
  </si>
  <si>
    <t>B02</t>
  </si>
  <si>
    <t>B0401</t>
  </si>
  <si>
    <t>B0402</t>
  </si>
  <si>
    <t>B05</t>
  </si>
  <si>
    <t>B0501</t>
  </si>
  <si>
    <t>B0502</t>
  </si>
  <si>
    <t>B0503</t>
  </si>
  <si>
    <t>B06</t>
  </si>
  <si>
    <t>B07</t>
  </si>
  <si>
    <t>C01</t>
  </si>
  <si>
    <t>C0101</t>
  </si>
  <si>
    <t>C0102</t>
  </si>
  <si>
    <t>C02</t>
  </si>
  <si>
    <t>C03</t>
  </si>
  <si>
    <t>C04</t>
  </si>
  <si>
    <t>C0401</t>
  </si>
  <si>
    <t>C0402</t>
  </si>
  <si>
    <t>C0403</t>
  </si>
  <si>
    <t>C05</t>
  </si>
  <si>
    <t>C0501</t>
  </si>
  <si>
    <t>C0502</t>
  </si>
  <si>
    <t>C0503</t>
  </si>
  <si>
    <t>C0504</t>
  </si>
  <si>
    <t>C06</t>
  </si>
  <si>
    <t>C0601</t>
  </si>
  <si>
    <t>C0602</t>
  </si>
  <si>
    <t>C07</t>
  </si>
  <si>
    <t>C08</t>
  </si>
  <si>
    <t>B03</t>
  </si>
  <si>
    <t>B0301</t>
  </si>
  <si>
    <t>B0302</t>
  </si>
  <si>
    <t>B4</t>
  </si>
  <si>
    <t>B0403</t>
  </si>
  <si>
    <t>B0404</t>
  </si>
  <si>
    <t>B0405</t>
  </si>
  <si>
    <t>DIRECCIÓN GENERAL DE LICITACIÓN Y CONTRATACIÓN</t>
  </si>
  <si>
    <t>SIOP-E-SMA-OB-CSS-169-2019</t>
  </si>
  <si>
    <t>Rehabilitación del Centro de Salud El Carrizal, CLUES JCSSA001495, en el municipio de Colotlán, Jalisco; rehabilitación del Centro de Salud San Rafael del Refugio, CLUES JCSSA001524, en el municipio de Colotlán, Jalisco y rehabilitación del Centro de Salud San José de Los Márquez, CLUES JCSSA002545, en el municipio de Huejucar, Jalisco.</t>
  </si>
  <si>
    <t>Rehabilitación del Centro de Salud El Carrizal, CLUES JCSSA001495, en el municipio de Colotlán, Jalisco</t>
  </si>
  <si>
    <t>Rehabilitación del Centro de Salud San Rafael del Refugio, CLUES JCSSA001524, en el municipio de Colotlán, Jalisco</t>
  </si>
  <si>
    <t>Rehabilitación del Centro de Salud San José de Los Márquez, CLUES JCSSA002545, en el municipio de Huejucar, Jalisco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</si>
</sst>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164" formatCode="#,##0.0000"/>
    <numFmt numFmtId="165" formatCode="&quot;$&quot;#,##0.00"/>
    <numFmt numFmtId="166" formatCode="&quot;$&quot;#,###.00"/>
    <numFmt numFmtId="167" formatCode="&quot;SIOP-&quot;000"/>
  </numFmts>
  <fonts count="14" x14ac:knownFonts="1">
    <font>
      <sz val="11"/>
      <color theme="1"/>
      <name val="Calibri"/>
      <family val="2"/>
      <scheme val="minor"/>
    </font>
    <font>
      <sz val="10"/>
      <name val="Arial"/>
      <family val="2"/>
    </font>
    <font>
      <sz val="11"/>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rgb="FF0070C0"/>
      <name val="Calibri"/>
      <family val="2"/>
      <scheme val="minor"/>
    </font>
    <font>
      <sz val="10"/>
      <color theme="4" tint="-0.249977111117893"/>
      <name val="Calibri"/>
      <family val="2"/>
      <scheme val="minor"/>
    </font>
    <font>
      <sz val="10"/>
      <color theme="5" tint="-0.249977111117893"/>
      <name val="Calibri"/>
      <family val="2"/>
      <scheme val="minor"/>
    </font>
    <font>
      <b/>
      <sz val="10"/>
      <color theme="4"/>
      <name val="Calibri"/>
      <family val="2"/>
      <scheme val="minor"/>
    </font>
    <font>
      <sz val="10"/>
      <color indexed="64"/>
      <name val="Calibri"/>
      <family val="2"/>
      <scheme val="minor"/>
    </font>
    <font>
      <b/>
      <sz val="14"/>
      <name val="Calibri"/>
      <family val="2"/>
      <scheme val="minor"/>
    </font>
    <font>
      <sz val="10"/>
      <color theme="4"/>
      <name val="Calibri"/>
      <family val="2"/>
      <scheme val="minor"/>
    </font>
    <font>
      <b/>
      <sz val="10"/>
      <color theme="1"/>
      <name val="Calibri"/>
      <family val="2"/>
      <scheme val="minor"/>
    </font>
  </fonts>
  <fills count="5">
    <fill>
      <patternFill patternType="none"/>
    </fill>
    <fill>
      <patternFill patternType="gray125"/>
    </fill>
    <fill>
      <patternFill patternType="solid">
        <fgColor rgb="FF33CC33"/>
        <bgColor indexed="64"/>
      </patternFill>
    </fill>
    <fill>
      <patternFill patternType="solid">
        <fgColor theme="0" tint="-0.249977111117893"/>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s>
  <cellStyleXfs count="7">
    <xf numFmtId="0" fontId="0" fillId="0" borderId="0"/>
    <xf numFmtId="44"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cellStyleXfs>
  <cellXfs count="128">
    <xf numFmtId="0" fontId="0" fillId="0" borderId="0" xfId="0"/>
    <xf numFmtId="0" fontId="3" fillId="0" borderId="0" xfId="3" applyFont="1" applyAlignment="1">
      <alignment vertical="top"/>
    </xf>
    <xf numFmtId="0" fontId="4" fillId="0" borderId="0" xfId="3" applyFont="1" applyFill="1" applyBorder="1" applyAlignment="1">
      <alignment vertical="top"/>
    </xf>
    <xf numFmtId="0" fontId="3" fillId="0" borderId="0" xfId="3" applyFont="1" applyFill="1" applyAlignment="1">
      <alignment vertical="top"/>
    </xf>
    <xf numFmtId="49" fontId="5" fillId="2" borderId="1" xfId="5" applyNumberFormat="1" applyFont="1" applyFill="1" applyBorder="1" applyAlignment="1">
      <alignment horizontal="center" vertical="center"/>
    </xf>
    <xf numFmtId="49" fontId="5" fillId="2" borderId="2" xfId="5" applyNumberFormat="1" applyFont="1" applyFill="1" applyBorder="1" applyAlignment="1">
      <alignment horizontal="center" vertical="center"/>
    </xf>
    <xf numFmtId="49" fontId="5" fillId="2" borderId="2" xfId="5" applyNumberFormat="1" applyFont="1" applyFill="1" applyBorder="1" applyAlignment="1">
      <alignment horizontal="center" vertical="center" wrapText="1"/>
    </xf>
    <xf numFmtId="49" fontId="5" fillId="2" borderId="3" xfId="5" applyNumberFormat="1" applyFont="1" applyFill="1" applyBorder="1" applyAlignment="1">
      <alignment horizontal="center" vertical="center"/>
    </xf>
    <xf numFmtId="49" fontId="3" fillId="0" borderId="0" xfId="3" applyNumberFormat="1" applyFont="1" applyAlignment="1">
      <alignment horizontal="left" vertical="top"/>
    </xf>
    <xf numFmtId="165" fontId="3" fillId="0" borderId="0" xfId="2" applyNumberFormat="1" applyFont="1" applyAlignment="1">
      <alignment horizontal="right" vertical="top"/>
    </xf>
    <xf numFmtId="0" fontId="6" fillId="0" borderId="0" xfId="3" applyFont="1" applyFill="1" applyAlignment="1">
      <alignment horizontal="justify" vertical="top"/>
    </xf>
    <xf numFmtId="165" fontId="7" fillId="0" borderId="0" xfId="1" applyNumberFormat="1" applyFont="1" applyFill="1" applyAlignment="1">
      <alignment vertical="top"/>
    </xf>
    <xf numFmtId="0" fontId="3" fillId="0" borderId="0" xfId="3" applyFont="1" applyFill="1" applyAlignment="1">
      <alignment horizontal="justify" vertical="top"/>
    </xf>
    <xf numFmtId="0" fontId="8" fillId="0" borderId="0" xfId="3" applyFont="1" applyFill="1" applyAlignment="1">
      <alignment horizontal="justify" vertical="top"/>
    </xf>
    <xf numFmtId="165" fontId="8" fillId="0" borderId="0" xfId="1" applyNumberFormat="1" applyFont="1" applyFill="1" applyAlignment="1">
      <alignment vertical="top"/>
    </xf>
    <xf numFmtId="0" fontId="3" fillId="0" borderId="0" xfId="3" applyFont="1" applyFill="1" applyAlignment="1">
      <alignment horizontal="center" vertical="top" wrapText="1"/>
    </xf>
    <xf numFmtId="4" fontId="3" fillId="0" borderId="0" xfId="3" applyNumberFormat="1" applyFont="1" applyFill="1" applyAlignment="1">
      <alignment horizontal="right" vertical="top"/>
    </xf>
    <xf numFmtId="165" fontId="3" fillId="0" borderId="0" xfId="2" applyNumberFormat="1" applyFont="1" applyFill="1" applyAlignment="1">
      <alignment horizontal="right" vertical="top"/>
    </xf>
    <xf numFmtId="0" fontId="3" fillId="0" borderId="0" xfId="3" applyFont="1" applyFill="1" applyAlignment="1">
      <alignment horizontal="center" vertical="top"/>
    </xf>
    <xf numFmtId="9" fontId="3" fillId="0" borderId="0" xfId="6" applyFont="1" applyFill="1" applyAlignment="1">
      <alignment horizontal="left" vertical="top" shrinkToFit="1"/>
    </xf>
    <xf numFmtId="0" fontId="4" fillId="3" borderId="0" xfId="3" applyFont="1" applyFill="1" applyAlignment="1">
      <alignment vertical="top"/>
    </xf>
    <xf numFmtId="0" fontId="4" fillId="3" borderId="0" xfId="3" applyFont="1" applyFill="1" applyAlignment="1">
      <alignment horizontal="center" vertical="top"/>
    </xf>
    <xf numFmtId="4" fontId="4" fillId="3" borderId="0" xfId="3" applyNumberFormat="1" applyFont="1" applyFill="1" applyAlignment="1">
      <alignment vertical="top"/>
    </xf>
    <xf numFmtId="4" fontId="3" fillId="0" borderId="0" xfId="3" applyNumberFormat="1" applyFont="1" applyFill="1" applyAlignment="1">
      <alignment horizontal="left" vertical="top" shrinkToFit="1"/>
    </xf>
    <xf numFmtId="4" fontId="3" fillId="0" borderId="0" xfId="3" applyNumberFormat="1" applyFont="1" applyFill="1" applyAlignment="1">
      <alignment vertical="top"/>
    </xf>
    <xf numFmtId="0" fontId="9" fillId="0" borderId="0" xfId="3" applyFont="1" applyAlignment="1">
      <alignment horizontal="center" vertical="top" wrapText="1"/>
    </xf>
    <xf numFmtId="165" fontId="9" fillId="0" borderId="0" xfId="2" applyNumberFormat="1" applyFont="1" applyAlignment="1">
      <alignment horizontal="right" vertical="top"/>
    </xf>
    <xf numFmtId="4" fontId="9" fillId="0" borderId="0" xfId="3" applyNumberFormat="1" applyFont="1" applyAlignment="1">
      <alignment horizontal="center" vertical="top"/>
    </xf>
    <xf numFmtId="49" fontId="9" fillId="0" borderId="0" xfId="3" applyNumberFormat="1" applyFont="1" applyAlignment="1">
      <alignment horizontal="left" vertical="top"/>
    </xf>
    <xf numFmtId="0" fontId="9" fillId="0" borderId="0" xfId="3" applyFont="1" applyAlignment="1">
      <alignment horizontal="justify" vertical="top"/>
    </xf>
    <xf numFmtId="4" fontId="9" fillId="0" borderId="0" xfId="3" applyNumberFormat="1" applyFont="1" applyAlignment="1">
      <alignment horizontal="right" vertical="top"/>
    </xf>
    <xf numFmtId="165" fontId="9" fillId="0" borderId="0" xfId="1" applyNumberFormat="1" applyFont="1" applyAlignment="1">
      <alignment horizontal="right" vertical="top"/>
    </xf>
    <xf numFmtId="0" fontId="5" fillId="2" borderId="0" xfId="4" applyFont="1" applyFill="1" applyBorder="1" applyAlignment="1">
      <alignment horizontal="justify" vertical="top"/>
    </xf>
    <xf numFmtId="166" fontId="5" fillId="2" borderId="0" xfId="4" applyNumberFormat="1" applyFont="1" applyFill="1" applyAlignment="1">
      <alignment vertical="top"/>
    </xf>
    <xf numFmtId="0" fontId="10" fillId="0" borderId="0" xfId="4" applyFont="1" applyAlignment="1">
      <alignment vertical="top"/>
    </xf>
    <xf numFmtId="165" fontId="3" fillId="0" borderId="0" xfId="3" applyNumberFormat="1" applyFont="1" applyFill="1" applyAlignment="1">
      <alignment vertical="top"/>
    </xf>
    <xf numFmtId="44" fontId="3" fillId="0" borderId="0" xfId="3" applyNumberFormat="1" applyFont="1" applyFill="1" applyAlignment="1">
      <alignment vertical="top"/>
    </xf>
    <xf numFmtId="44" fontId="10" fillId="0" borderId="0" xfId="4" applyNumberFormat="1" applyFont="1" applyAlignment="1">
      <alignment vertical="top"/>
    </xf>
    <xf numFmtId="0" fontId="11" fillId="0" borderId="4" xfId="3" applyFont="1" applyBorder="1" applyAlignment="1">
      <alignment horizontal="justify" vertical="top"/>
    </xf>
    <xf numFmtId="0" fontId="4" fillId="0" borderId="5" xfId="3" applyFont="1" applyBorder="1" applyAlignment="1">
      <alignment vertical="top"/>
    </xf>
    <xf numFmtId="0" fontId="11" fillId="0" borderId="6" xfId="3" applyFont="1" applyBorder="1" applyAlignment="1">
      <alignment horizontal="justify" vertical="top"/>
    </xf>
    <xf numFmtId="0" fontId="4" fillId="0" borderId="7" xfId="3" applyFont="1" applyBorder="1" applyAlignment="1">
      <alignment vertical="top"/>
    </xf>
    <xf numFmtId="0" fontId="11" fillId="0" borderId="8" xfId="3" applyFont="1" applyBorder="1" applyAlignment="1">
      <alignment horizontal="justify" vertical="top"/>
    </xf>
    <xf numFmtId="0" fontId="4" fillId="0" borderId="9" xfId="3" applyFont="1" applyFill="1" applyBorder="1" applyAlignment="1">
      <alignment horizontal="left" vertical="top"/>
    </xf>
    <xf numFmtId="14" fontId="3" fillId="0" borderId="5" xfId="3" applyNumberFormat="1" applyFont="1" applyBorder="1" applyAlignment="1">
      <alignment horizontal="left" vertical="top"/>
    </xf>
    <xf numFmtId="14" fontId="3" fillId="0" borderId="7" xfId="3" applyNumberFormat="1" applyFont="1" applyBorder="1" applyAlignment="1">
      <alignment horizontal="left" vertical="top"/>
    </xf>
    <xf numFmtId="0" fontId="4" fillId="0" borderId="10" xfId="3" applyNumberFormat="1" applyFont="1" applyBorder="1" applyAlignment="1">
      <alignment vertical="top"/>
    </xf>
    <xf numFmtId="0" fontId="3" fillId="0" borderId="7" xfId="3" applyNumberFormat="1" applyFont="1" applyBorder="1" applyAlignment="1">
      <alignment horizontal="left" vertical="top"/>
    </xf>
    <xf numFmtId="14" fontId="3" fillId="0" borderId="11" xfId="3" applyNumberFormat="1" applyFont="1" applyBorder="1" applyAlignment="1">
      <alignment horizontal="left" vertical="top"/>
    </xf>
    <xf numFmtId="0" fontId="4" fillId="0" borderId="11" xfId="3" applyFont="1" applyBorder="1" applyAlignment="1">
      <alignment vertical="top"/>
    </xf>
    <xf numFmtId="0" fontId="4" fillId="0" borderId="4" xfId="3" applyFont="1" applyFill="1" applyBorder="1" applyAlignment="1">
      <alignment horizontal="left" vertical="top"/>
    </xf>
    <xf numFmtId="0" fontId="4" fillId="0" borderId="4" xfId="3" applyFont="1" applyBorder="1" applyAlignment="1">
      <alignment horizontal="center" vertical="top"/>
    </xf>
    <xf numFmtId="0" fontId="12" fillId="0" borderId="0" xfId="3" applyFont="1" applyFill="1" applyAlignment="1">
      <alignment vertical="top"/>
    </xf>
    <xf numFmtId="49" fontId="5" fillId="0" borderId="0" xfId="5" applyNumberFormat="1" applyFont="1" applyFill="1" applyBorder="1" applyAlignment="1">
      <alignment horizontal="center" vertical="center"/>
    </xf>
    <xf numFmtId="49" fontId="5" fillId="0" borderId="0" xfId="5" applyNumberFormat="1" applyFont="1" applyFill="1" applyBorder="1" applyAlignment="1">
      <alignment horizontal="center" vertical="center" wrapText="1"/>
    </xf>
    <xf numFmtId="0" fontId="4" fillId="0" borderId="0" xfId="3" applyFont="1" applyFill="1" applyAlignment="1">
      <alignment horizontal="justify" vertical="top"/>
    </xf>
    <xf numFmtId="49" fontId="13" fillId="0" borderId="0" xfId="3" applyNumberFormat="1" applyFont="1" applyFill="1" applyAlignment="1">
      <alignment horizontal="left" vertical="top"/>
    </xf>
    <xf numFmtId="0" fontId="13" fillId="0" borderId="0" xfId="3" applyFont="1" applyFill="1" applyAlignment="1">
      <alignment horizontal="justify" vertical="top"/>
    </xf>
    <xf numFmtId="0" fontId="9" fillId="0" borderId="0" xfId="3" applyFont="1" applyFill="1" applyAlignment="1">
      <alignment horizontal="center" vertical="top" wrapText="1"/>
    </xf>
    <xf numFmtId="164" fontId="9" fillId="0" borderId="0" xfId="3" applyNumberFormat="1" applyFont="1" applyFill="1" applyAlignment="1">
      <alignment horizontal="right" vertical="top"/>
    </xf>
    <xf numFmtId="165" fontId="9" fillId="0" borderId="0" xfId="2" applyNumberFormat="1" applyFont="1" applyFill="1" applyAlignment="1">
      <alignment horizontal="right" vertical="top"/>
    </xf>
    <xf numFmtId="4" fontId="9" fillId="0" borderId="0" xfId="3" applyNumberFormat="1" applyFont="1" applyFill="1" applyAlignment="1">
      <alignment horizontal="center" vertical="top"/>
    </xf>
    <xf numFmtId="165" fontId="13" fillId="0" borderId="0" xfId="3" applyNumberFormat="1" applyFont="1" applyFill="1" applyAlignment="1">
      <alignment vertical="top"/>
    </xf>
    <xf numFmtId="4" fontId="4" fillId="0" borderId="0" xfId="3" applyNumberFormat="1" applyFont="1" applyFill="1" applyAlignment="1">
      <alignment horizontal="center" vertical="top"/>
    </xf>
    <xf numFmtId="165" fontId="3" fillId="0" borderId="0" xfId="2" applyNumberFormat="1" applyFont="1" applyFill="1" applyAlignment="1">
      <alignment vertical="top"/>
    </xf>
    <xf numFmtId="167" fontId="3" fillId="0" borderId="0" xfId="3" applyNumberFormat="1" applyFont="1" applyFill="1" applyAlignment="1">
      <alignment horizontal="left" vertical="top"/>
    </xf>
    <xf numFmtId="167" fontId="8" fillId="0" borderId="0" xfId="3" applyNumberFormat="1" applyFont="1" applyFill="1" applyAlignment="1">
      <alignment horizontal="justify" vertical="top"/>
    </xf>
    <xf numFmtId="167" fontId="6" fillId="0" borderId="0" xfId="3" applyNumberFormat="1" applyFont="1" applyFill="1" applyAlignment="1">
      <alignment horizontal="justify" vertical="top"/>
    </xf>
    <xf numFmtId="0" fontId="8" fillId="4" borderId="0" xfId="3" applyFont="1" applyFill="1" applyAlignment="1">
      <alignment horizontal="justify" vertical="top"/>
    </xf>
    <xf numFmtId="0" fontId="3" fillId="4" borderId="0" xfId="3" applyFont="1" applyFill="1" applyAlignment="1">
      <alignment horizontal="center" vertical="top" wrapText="1"/>
    </xf>
    <xf numFmtId="4" fontId="3" fillId="4" borderId="0" xfId="3" applyNumberFormat="1" applyFont="1" applyFill="1" applyAlignment="1">
      <alignment horizontal="right" vertical="top"/>
    </xf>
    <xf numFmtId="165" fontId="3" fillId="4" borderId="0" xfId="2" applyNumberFormat="1" applyFont="1" applyFill="1" applyAlignment="1">
      <alignment horizontal="right" vertical="top"/>
    </xf>
    <xf numFmtId="4" fontId="4" fillId="4" borderId="0" xfId="3" applyNumberFormat="1" applyFont="1" applyFill="1" applyAlignment="1">
      <alignment horizontal="center" vertical="top"/>
    </xf>
    <xf numFmtId="165" fontId="8" fillId="4" borderId="0" xfId="1" applyNumberFormat="1" applyFont="1" applyFill="1" applyAlignment="1">
      <alignment vertical="top"/>
    </xf>
    <xf numFmtId="0" fontId="12" fillId="4" borderId="0" xfId="3" applyFont="1" applyFill="1" applyAlignment="1">
      <alignment vertical="top"/>
    </xf>
    <xf numFmtId="167" fontId="3" fillId="4" borderId="0" xfId="3" applyNumberFormat="1" applyFont="1" applyFill="1" applyAlignment="1">
      <alignment horizontal="left" vertical="top"/>
    </xf>
    <xf numFmtId="0" fontId="3" fillId="4" borderId="0" xfId="3" applyFont="1" applyFill="1" applyAlignment="1">
      <alignment horizontal="justify" vertical="top"/>
    </xf>
    <xf numFmtId="165" fontId="3" fillId="4" borderId="0" xfId="2" applyNumberFormat="1" applyFont="1" applyFill="1" applyAlignment="1">
      <alignment vertical="top"/>
    </xf>
    <xf numFmtId="167" fontId="8" fillId="4" borderId="0" xfId="3" applyNumberFormat="1" applyFont="1" applyFill="1" applyAlignment="1">
      <alignment horizontal="justify" vertical="top"/>
    </xf>
    <xf numFmtId="167" fontId="6" fillId="4" borderId="0" xfId="3" applyNumberFormat="1" applyFont="1" applyFill="1" applyAlignment="1">
      <alignment horizontal="justify" vertical="top"/>
    </xf>
    <xf numFmtId="0" fontId="6" fillId="4" borderId="0" xfId="3" applyFont="1" applyFill="1" applyAlignment="1">
      <alignment horizontal="justify" vertical="top"/>
    </xf>
    <xf numFmtId="165" fontId="7" fillId="4" borderId="0" xfId="1" applyNumberFormat="1" applyFont="1" applyFill="1" applyAlignment="1">
      <alignment vertical="top"/>
    </xf>
    <xf numFmtId="8" fontId="10" fillId="0" borderId="0" xfId="1" applyNumberFormat="1" applyFont="1" applyAlignment="1">
      <alignment vertical="top"/>
    </xf>
    <xf numFmtId="49" fontId="13" fillId="3" borderId="0" xfId="3" applyNumberFormat="1" applyFont="1" applyFill="1" applyAlignment="1">
      <alignment horizontal="left" vertical="top"/>
    </xf>
    <xf numFmtId="0" fontId="13" fillId="3" borderId="0" xfId="3" applyFont="1" applyFill="1" applyAlignment="1">
      <alignment horizontal="justify" vertical="top"/>
    </xf>
    <xf numFmtId="0" fontId="9" fillId="3" borderId="0" xfId="3" applyFont="1" applyFill="1" applyAlignment="1">
      <alignment horizontal="center" vertical="top" wrapText="1"/>
    </xf>
    <xf numFmtId="164" fontId="9" fillId="3" borderId="0" xfId="3" applyNumberFormat="1" applyFont="1" applyFill="1" applyAlignment="1">
      <alignment horizontal="right" vertical="top"/>
    </xf>
    <xf numFmtId="165" fontId="9" fillId="3" borderId="0" xfId="2" applyNumberFormat="1" applyFont="1" applyFill="1" applyAlignment="1">
      <alignment horizontal="right" vertical="top"/>
    </xf>
    <xf numFmtId="4" fontId="9" fillId="3" borderId="0" xfId="3" applyNumberFormat="1" applyFont="1" applyFill="1" applyAlignment="1">
      <alignment horizontal="center" vertical="top"/>
    </xf>
    <xf numFmtId="165" fontId="13" fillId="3" borderId="0" xfId="3" applyNumberFormat="1" applyFont="1" applyFill="1" applyAlignment="1">
      <alignment vertical="top"/>
    </xf>
    <xf numFmtId="167" fontId="13" fillId="3" borderId="0" xfId="3" applyNumberFormat="1" applyFont="1" applyFill="1" applyAlignment="1">
      <alignment horizontal="left" vertical="top"/>
    </xf>
    <xf numFmtId="0" fontId="3" fillId="4" borderId="0" xfId="3" applyFont="1" applyFill="1" applyAlignment="1">
      <alignment horizontal="justify" vertical="top" wrapText="1"/>
    </xf>
    <xf numFmtId="0" fontId="5" fillId="2" borderId="0" xfId="4" applyNumberFormat="1" applyFont="1" applyFill="1" applyBorder="1" applyAlignment="1">
      <alignment horizontal="center" vertical="top"/>
    </xf>
    <xf numFmtId="0" fontId="5" fillId="2" borderId="0" xfId="4" applyNumberFormat="1" applyFont="1" applyFill="1" applyAlignment="1">
      <alignment horizontal="center" vertical="top"/>
    </xf>
    <xf numFmtId="0" fontId="3" fillId="0" borderId="6" xfId="3" applyNumberFormat="1" applyFont="1" applyBorder="1" applyAlignment="1">
      <alignment horizontal="left" vertical="top"/>
    </xf>
    <xf numFmtId="0" fontId="3" fillId="0" borderId="8" xfId="3" applyNumberFormat="1" applyFont="1" applyBorder="1" applyAlignment="1">
      <alignment horizontal="left" vertical="top"/>
    </xf>
    <xf numFmtId="0" fontId="3" fillId="0" borderId="10" xfId="3" applyFont="1" applyBorder="1" applyAlignment="1">
      <alignment horizontal="center" vertical="top"/>
    </xf>
    <xf numFmtId="0" fontId="3" fillId="0" borderId="0" xfId="3" applyFont="1" applyBorder="1" applyAlignment="1">
      <alignment horizontal="center" vertical="top"/>
    </xf>
    <xf numFmtId="0" fontId="3" fillId="0" borderId="7" xfId="3" applyFont="1" applyBorder="1" applyAlignment="1">
      <alignment horizontal="center" vertical="top"/>
    </xf>
    <xf numFmtId="0" fontId="3" fillId="0" borderId="12" xfId="3" applyFont="1" applyBorder="1" applyAlignment="1">
      <alignment horizontal="center" vertical="top"/>
    </xf>
    <xf numFmtId="0" fontId="3" fillId="0" borderId="13" xfId="3" applyFont="1" applyBorder="1" applyAlignment="1">
      <alignment horizontal="center" vertical="top"/>
    </xf>
    <xf numFmtId="0" fontId="3" fillId="0" borderId="11" xfId="3" applyFont="1" applyBorder="1" applyAlignment="1">
      <alignment horizontal="center" vertical="top"/>
    </xf>
    <xf numFmtId="0" fontId="4" fillId="0" borderId="6" xfId="3" applyFont="1" applyBorder="1" applyAlignment="1">
      <alignment horizontal="center" vertical="top"/>
    </xf>
    <xf numFmtId="0" fontId="4" fillId="0" borderId="8" xfId="3" applyFont="1" applyBorder="1" applyAlignment="1">
      <alignment horizontal="center" vertical="top"/>
    </xf>
    <xf numFmtId="0" fontId="5" fillId="2" borderId="1" xfId="3" applyFont="1" applyFill="1" applyBorder="1" applyAlignment="1">
      <alignment horizontal="center" vertical="top"/>
    </xf>
    <xf numFmtId="0" fontId="5" fillId="2" borderId="2" xfId="3" applyFont="1" applyFill="1" applyBorder="1" applyAlignment="1">
      <alignment horizontal="center" vertical="top"/>
    </xf>
    <xf numFmtId="0" fontId="5" fillId="2" borderId="3" xfId="3" applyFont="1" applyFill="1" applyBorder="1" applyAlignment="1">
      <alignment horizontal="center" vertical="top"/>
    </xf>
    <xf numFmtId="0" fontId="3" fillId="0" borderId="4" xfId="3" applyFont="1" applyBorder="1" applyAlignment="1">
      <alignment horizontal="center" vertical="top"/>
    </xf>
    <xf numFmtId="0" fontId="3" fillId="0" borderId="6" xfId="3" applyFont="1" applyBorder="1" applyAlignment="1">
      <alignment horizontal="center" vertical="top"/>
    </xf>
    <xf numFmtId="0" fontId="3" fillId="0" borderId="8" xfId="3" applyFont="1" applyBorder="1" applyAlignment="1">
      <alignment horizontal="center" vertical="top"/>
    </xf>
    <xf numFmtId="0" fontId="4" fillId="0" borderId="9" xfId="3" applyFont="1" applyBorder="1" applyAlignment="1">
      <alignment horizontal="center" vertical="top"/>
    </xf>
    <xf numFmtId="0" fontId="4" fillId="0" borderId="14" xfId="3" applyFont="1" applyBorder="1" applyAlignment="1">
      <alignment horizontal="center" vertical="top"/>
    </xf>
    <xf numFmtId="0" fontId="4" fillId="0" borderId="5" xfId="3" applyFont="1" applyBorder="1" applyAlignment="1">
      <alignment horizontal="center" vertical="top"/>
    </xf>
    <xf numFmtId="0" fontId="3" fillId="0" borderId="10" xfId="3" applyFont="1" applyFill="1" applyBorder="1" applyAlignment="1">
      <alignment horizontal="center" vertical="top"/>
    </xf>
    <xf numFmtId="0" fontId="3" fillId="0" borderId="0" xfId="3" applyFont="1" applyFill="1" applyBorder="1" applyAlignment="1">
      <alignment horizontal="center" vertical="top"/>
    </xf>
    <xf numFmtId="0" fontId="3" fillId="0" borderId="7" xfId="3" applyFont="1" applyFill="1" applyBorder="1" applyAlignment="1">
      <alignment horizontal="center" vertical="top"/>
    </xf>
    <xf numFmtId="0" fontId="3" fillId="0" borderId="12" xfId="3" applyFont="1" applyFill="1" applyBorder="1" applyAlignment="1">
      <alignment horizontal="center" vertical="top"/>
    </xf>
    <xf numFmtId="0" fontId="3" fillId="0" borderId="13" xfId="3" applyFont="1" applyFill="1" applyBorder="1" applyAlignment="1">
      <alignment horizontal="center" vertical="top"/>
    </xf>
    <xf numFmtId="0" fontId="3" fillId="0" borderId="11" xfId="3" applyFont="1" applyFill="1" applyBorder="1" applyAlignment="1">
      <alignment horizontal="center" vertical="top"/>
    </xf>
    <xf numFmtId="0" fontId="4" fillId="0" borderId="6" xfId="3" applyFont="1" applyBorder="1" applyAlignment="1">
      <alignment horizontal="justify" vertical="top"/>
    </xf>
    <xf numFmtId="14" fontId="4" fillId="0" borderId="9" xfId="3" applyNumberFormat="1" applyFont="1" applyBorder="1" applyAlignment="1">
      <alignment horizontal="right" vertical="top"/>
    </xf>
    <xf numFmtId="14" fontId="4" fillId="0" borderId="14" xfId="3" applyNumberFormat="1" applyFont="1" applyBorder="1" applyAlignment="1">
      <alignment horizontal="right" vertical="top"/>
    </xf>
    <xf numFmtId="0" fontId="3" fillId="0" borderId="6" xfId="3" applyNumberFormat="1" applyFont="1" applyBorder="1" applyAlignment="1">
      <alignment horizontal="justify" vertical="top"/>
    </xf>
    <xf numFmtId="0" fontId="3" fillId="0" borderId="8" xfId="3" applyNumberFormat="1" applyFont="1" applyBorder="1" applyAlignment="1">
      <alignment horizontal="justify" vertical="top"/>
    </xf>
    <xf numFmtId="14" fontId="4" fillId="0" borderId="10" xfId="3" applyNumberFormat="1" applyFont="1" applyBorder="1" applyAlignment="1">
      <alignment horizontal="right" vertical="top"/>
    </xf>
    <xf numFmtId="14" fontId="4" fillId="0" borderId="0" xfId="3" applyNumberFormat="1" applyFont="1" applyBorder="1" applyAlignment="1">
      <alignment horizontal="right" vertical="top"/>
    </xf>
    <xf numFmtId="14" fontId="4" fillId="0" borderId="12" xfId="3" applyNumberFormat="1" applyFont="1" applyBorder="1" applyAlignment="1">
      <alignment horizontal="right" vertical="top"/>
    </xf>
    <xf numFmtId="14" fontId="4" fillId="0" borderId="13" xfId="3" applyNumberFormat="1" applyFont="1" applyBorder="1" applyAlignment="1">
      <alignment horizontal="right" vertical="top"/>
    </xf>
  </cellXfs>
  <cellStyles count="7">
    <cellStyle name="Moneda" xfId="1" builtinId="4"/>
    <cellStyle name="Moneda 2" xfId="2"/>
    <cellStyle name="Normal" xfId="0" builtinId="0"/>
    <cellStyle name="Normal 2" xfId="3"/>
    <cellStyle name="Normal 2 2" xfId="4"/>
    <cellStyle name="Normal 3" xfId="5"/>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295275</xdr:colOff>
      <xdr:row>3</xdr:row>
      <xdr:rowOff>66675</xdr:rowOff>
    </xdr:from>
    <xdr:to>
      <xdr:col>1</xdr:col>
      <xdr:colOff>1400175</xdr:colOff>
      <xdr:row>7</xdr:row>
      <xdr:rowOff>180975</xdr:rowOff>
    </xdr:to>
    <xdr:pic>
      <xdr:nvPicPr>
        <xdr:cNvPr id="1072" name="Imagen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 y="714375"/>
          <a:ext cx="11049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5</xdr:row>
      <xdr:rowOff>0</xdr:rowOff>
    </xdr:from>
    <xdr:to>
      <xdr:col>7</xdr:col>
      <xdr:colOff>1447800</xdr:colOff>
      <xdr:row>5</xdr:row>
      <xdr:rowOff>228600</xdr:rowOff>
    </xdr:to>
    <xdr:pic>
      <xdr:nvPicPr>
        <xdr:cNvPr id="1073" name="Imagen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53800" y="1047750"/>
          <a:ext cx="1447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2"/>
  <sheetViews>
    <sheetView showGridLines="0" showZeros="0" tabSelected="1" view="pageBreakPreview" zoomScale="70" zoomScaleNormal="70" zoomScaleSheetLayoutView="70" workbookViewId="0">
      <selection activeCell="C8" sqref="C8:C10"/>
    </sheetView>
  </sheetViews>
  <sheetFormatPr baseColWidth="10" defaultColWidth="9.140625" defaultRowHeight="12.75" x14ac:dyDescent="0.25"/>
  <cols>
    <col min="1" max="1" width="9.140625" style="1"/>
    <col min="2" max="2" width="23.42578125" style="1" customWidth="1"/>
    <col min="3" max="3" width="74.42578125" style="1" customWidth="1"/>
    <col min="4" max="4" width="13.140625" style="1" customWidth="1"/>
    <col min="5" max="5" width="11" style="1" customWidth="1"/>
    <col min="6" max="6" width="13.28515625" style="1" customWidth="1"/>
    <col min="7" max="7" width="25.85546875" style="1" customWidth="1"/>
    <col min="8" max="8" width="22.42578125" style="1" customWidth="1"/>
    <col min="9" max="9" width="24.85546875" style="1" bestFit="1" customWidth="1"/>
    <col min="10" max="10" width="13.85546875" style="1" bestFit="1" customWidth="1"/>
    <col min="11" max="16384" width="9.140625" style="1"/>
  </cols>
  <sheetData>
    <row r="1" spans="2:8" ht="13.5" thickBot="1" x14ac:dyDescent="0.3"/>
    <row r="2" spans="2:8" ht="18.75" x14ac:dyDescent="0.25">
      <c r="B2" s="107"/>
      <c r="C2" s="38" t="s">
        <v>71</v>
      </c>
      <c r="D2" s="110" t="s">
        <v>72</v>
      </c>
      <c r="E2" s="111"/>
      <c r="F2" s="111"/>
      <c r="G2" s="112"/>
      <c r="H2" s="39"/>
    </row>
    <row r="3" spans="2:8" ht="18.75" x14ac:dyDescent="0.25">
      <c r="B3" s="108"/>
      <c r="C3" s="40" t="s">
        <v>73</v>
      </c>
      <c r="D3" s="113" t="s">
        <v>189</v>
      </c>
      <c r="E3" s="114"/>
      <c r="F3" s="114"/>
      <c r="G3" s="115"/>
      <c r="H3" s="41"/>
    </row>
    <row r="4" spans="2:8" x14ac:dyDescent="0.25">
      <c r="B4" s="108"/>
      <c r="C4" s="119" t="s">
        <v>188</v>
      </c>
      <c r="D4" s="113"/>
      <c r="E4" s="114"/>
      <c r="F4" s="114"/>
      <c r="G4" s="115"/>
      <c r="H4" s="41"/>
    </row>
    <row r="5" spans="2:8" ht="18.75" customHeight="1" x14ac:dyDescent="0.25">
      <c r="B5" s="108"/>
      <c r="C5" s="119"/>
      <c r="D5" s="113"/>
      <c r="E5" s="114"/>
      <c r="F5" s="114"/>
      <c r="G5" s="115"/>
      <c r="H5" s="41"/>
    </row>
    <row r="6" spans="2:8" ht="19.5" thickBot="1" x14ac:dyDescent="0.3">
      <c r="B6" s="108"/>
      <c r="C6" s="42"/>
      <c r="D6" s="116"/>
      <c r="E6" s="117"/>
      <c r="F6" s="117"/>
      <c r="G6" s="118"/>
      <c r="H6" s="41"/>
    </row>
    <row r="7" spans="2:8" ht="13.5" customHeight="1" x14ac:dyDescent="0.25">
      <c r="B7" s="108"/>
      <c r="C7" s="43" t="s">
        <v>74</v>
      </c>
      <c r="D7" s="120" t="s">
        <v>75</v>
      </c>
      <c r="E7" s="121"/>
      <c r="F7" s="121"/>
      <c r="G7" s="44"/>
      <c r="H7" s="41"/>
    </row>
    <row r="8" spans="2:8" ht="20.25" customHeight="1" x14ac:dyDescent="0.25">
      <c r="B8" s="108"/>
      <c r="C8" s="122" t="s">
        <v>190</v>
      </c>
      <c r="D8" s="124" t="s">
        <v>76</v>
      </c>
      <c r="E8" s="125"/>
      <c r="F8" s="125"/>
      <c r="G8" s="45"/>
      <c r="H8" s="41"/>
    </row>
    <row r="9" spans="2:8" ht="19.5" customHeight="1" x14ac:dyDescent="0.25">
      <c r="B9" s="108"/>
      <c r="C9" s="122"/>
      <c r="D9" s="46"/>
      <c r="E9" s="125" t="s">
        <v>77</v>
      </c>
      <c r="F9" s="125"/>
      <c r="G9" s="47"/>
      <c r="H9" s="41"/>
    </row>
    <row r="10" spans="2:8" ht="24.75" customHeight="1" thickBot="1" x14ac:dyDescent="0.3">
      <c r="B10" s="108"/>
      <c r="C10" s="123"/>
      <c r="D10" s="126" t="s">
        <v>78</v>
      </c>
      <c r="E10" s="127"/>
      <c r="F10" s="127"/>
      <c r="G10" s="48"/>
      <c r="H10" s="49"/>
    </row>
    <row r="11" spans="2:8" x14ac:dyDescent="0.25">
      <c r="B11" s="108"/>
      <c r="C11" s="50" t="s">
        <v>79</v>
      </c>
      <c r="D11" s="110" t="s">
        <v>80</v>
      </c>
      <c r="E11" s="111"/>
      <c r="F11" s="111"/>
      <c r="G11" s="112"/>
      <c r="H11" s="51" t="s">
        <v>81</v>
      </c>
    </row>
    <row r="12" spans="2:8" x14ac:dyDescent="0.25">
      <c r="B12" s="108"/>
      <c r="C12" s="94"/>
      <c r="D12" s="96">
        <v>0</v>
      </c>
      <c r="E12" s="97"/>
      <c r="F12" s="97"/>
      <c r="G12" s="98"/>
      <c r="H12" s="102"/>
    </row>
    <row r="13" spans="2:8" ht="13.5" thickBot="1" x14ac:dyDescent="0.3">
      <c r="B13" s="109"/>
      <c r="C13" s="95"/>
      <c r="D13" s="99"/>
      <c r="E13" s="100"/>
      <c r="F13" s="100"/>
      <c r="G13" s="101"/>
      <c r="H13" s="103"/>
    </row>
    <row r="14" spans="2:8" ht="13.5" thickBot="1" x14ac:dyDescent="0.3"/>
    <row r="15" spans="2:8" ht="13.5" thickBot="1" x14ac:dyDescent="0.3">
      <c r="B15" s="104" t="s">
        <v>82</v>
      </c>
      <c r="C15" s="105"/>
      <c r="D15" s="105"/>
      <c r="E15" s="105"/>
      <c r="F15" s="105"/>
      <c r="G15" s="105"/>
      <c r="H15" s="106"/>
    </row>
    <row r="16" spans="2:8" s="3" customFormat="1" ht="13.5" thickBot="1" x14ac:dyDescent="0.3">
      <c r="B16" s="2"/>
      <c r="C16" s="2"/>
      <c r="D16" s="2"/>
      <c r="E16" s="2"/>
      <c r="F16" s="2"/>
      <c r="G16" s="2"/>
      <c r="H16" s="2"/>
    </row>
    <row r="17" spans="2:8" ht="26.25" thickBot="1" x14ac:dyDescent="0.3">
      <c r="B17" s="4" t="s">
        <v>0</v>
      </c>
      <c r="C17" s="5" t="s">
        <v>1</v>
      </c>
      <c r="D17" s="5" t="s">
        <v>2</v>
      </c>
      <c r="E17" s="5" t="s">
        <v>3</v>
      </c>
      <c r="F17" s="6" t="s">
        <v>4</v>
      </c>
      <c r="G17" s="6" t="s">
        <v>5</v>
      </c>
      <c r="H17" s="7" t="s">
        <v>6</v>
      </c>
    </row>
    <row r="18" spans="2:8" s="3" customFormat="1" ht="77.25" customHeight="1" x14ac:dyDescent="0.25">
      <c r="B18" s="53"/>
      <c r="C18" s="55" t="str">
        <f>+C8</f>
        <v>Rehabilitación del Centro de Salud El Carrizal, CLUES JCSSA001495, en el municipio de Colotlán, Jalisco; rehabilitación del Centro de Salud San Rafael del Refugio, CLUES JCSSA001524, en el municipio de Colotlán, Jalisco y rehabilitación del Centro de Salud San José de Los Márquez, CLUES JCSSA002545, en el municipio de Huejucar, Jalisco.</v>
      </c>
      <c r="D18" s="53"/>
      <c r="E18" s="53"/>
      <c r="F18" s="54"/>
      <c r="G18" s="54"/>
      <c r="H18" s="53"/>
    </row>
    <row r="19" spans="2:8" s="52" customFormat="1" ht="25.5" x14ac:dyDescent="0.25">
      <c r="B19" s="83" t="s">
        <v>7</v>
      </c>
      <c r="C19" s="84" t="s">
        <v>191</v>
      </c>
      <c r="D19" s="85"/>
      <c r="E19" s="86"/>
      <c r="F19" s="87"/>
      <c r="G19" s="88"/>
      <c r="H19" s="89">
        <f>+H20+H38+H49+H91+H101+H103+H32+H35</f>
        <v>0</v>
      </c>
    </row>
    <row r="20" spans="2:8" s="52" customFormat="1" x14ac:dyDescent="0.25">
      <c r="B20" s="10" t="s">
        <v>128</v>
      </c>
      <c r="C20" s="10" t="s">
        <v>8</v>
      </c>
      <c r="D20" s="15"/>
      <c r="E20" s="16"/>
      <c r="F20" s="17"/>
      <c r="G20" s="63"/>
      <c r="H20" s="11">
        <f>+H21+H23</f>
        <v>0</v>
      </c>
    </row>
    <row r="21" spans="2:8" s="74" customFormat="1" x14ac:dyDescent="0.25">
      <c r="B21" s="68" t="s">
        <v>129</v>
      </c>
      <c r="C21" s="68" t="s">
        <v>57</v>
      </c>
      <c r="D21" s="69"/>
      <c r="E21" s="70"/>
      <c r="F21" s="71"/>
      <c r="G21" s="72"/>
      <c r="H21" s="73">
        <f>SUBTOTAL(9,H22)</f>
        <v>0</v>
      </c>
    </row>
    <row r="22" spans="2:8" s="74" customFormat="1" ht="38.25" x14ac:dyDescent="0.25">
      <c r="B22" s="75">
        <v>1</v>
      </c>
      <c r="C22" s="76" t="s">
        <v>9</v>
      </c>
      <c r="D22" s="69" t="s">
        <v>10</v>
      </c>
      <c r="E22" s="70">
        <v>5</v>
      </c>
      <c r="F22" s="71"/>
      <c r="G22" s="72"/>
      <c r="H22" s="77">
        <f>+ROUND(F22*E22,2)</f>
        <v>0</v>
      </c>
    </row>
    <row r="23" spans="2:8" s="74" customFormat="1" x14ac:dyDescent="0.25">
      <c r="B23" s="78" t="s">
        <v>130</v>
      </c>
      <c r="C23" s="68" t="s">
        <v>58</v>
      </c>
      <c r="D23" s="69"/>
      <c r="E23" s="70"/>
      <c r="F23" s="71"/>
      <c r="G23" s="72"/>
      <c r="H23" s="73">
        <f>SUBTOTAL(9,H24:H31)</f>
        <v>0</v>
      </c>
    </row>
    <row r="24" spans="2:8" s="74" customFormat="1" ht="57.75" customHeight="1" x14ac:dyDescent="0.25">
      <c r="B24" s="75">
        <v>2</v>
      </c>
      <c r="C24" s="76" t="s">
        <v>86</v>
      </c>
      <c r="D24" s="69" t="s">
        <v>13</v>
      </c>
      <c r="E24" s="70">
        <v>1</v>
      </c>
      <c r="F24" s="71"/>
      <c r="G24" s="72"/>
      <c r="H24" s="77">
        <f t="shared" ref="H24:H31" si="0">+ROUND(F24*E24,2)</f>
        <v>0</v>
      </c>
    </row>
    <row r="25" spans="2:8" s="74" customFormat="1" ht="131.25" customHeight="1" x14ac:dyDescent="0.25">
      <c r="B25" s="75">
        <v>3</v>
      </c>
      <c r="C25" s="76" t="s">
        <v>14</v>
      </c>
      <c r="D25" s="69" t="s">
        <v>13</v>
      </c>
      <c r="E25" s="70">
        <v>1</v>
      </c>
      <c r="F25" s="71"/>
      <c r="G25" s="72"/>
      <c r="H25" s="77">
        <f t="shared" si="0"/>
        <v>0</v>
      </c>
    </row>
    <row r="26" spans="2:8" s="74" customFormat="1" ht="132" customHeight="1" x14ac:dyDescent="0.25">
      <c r="B26" s="75">
        <v>4</v>
      </c>
      <c r="C26" s="76" t="s">
        <v>87</v>
      </c>
      <c r="D26" s="69" t="s">
        <v>13</v>
      </c>
      <c r="E26" s="70">
        <v>1</v>
      </c>
      <c r="F26" s="71"/>
      <c r="G26" s="72"/>
      <c r="H26" s="77">
        <f t="shared" si="0"/>
        <v>0</v>
      </c>
    </row>
    <row r="27" spans="2:8" s="74" customFormat="1" ht="54.75" customHeight="1" x14ac:dyDescent="0.25">
      <c r="B27" s="75">
        <v>5</v>
      </c>
      <c r="C27" s="76" t="s">
        <v>17</v>
      </c>
      <c r="D27" s="69" t="s">
        <v>13</v>
      </c>
      <c r="E27" s="70">
        <v>14</v>
      </c>
      <c r="F27" s="71"/>
      <c r="G27" s="72"/>
      <c r="H27" s="77">
        <f t="shared" si="0"/>
        <v>0</v>
      </c>
    </row>
    <row r="28" spans="2:8" s="74" customFormat="1" ht="105" customHeight="1" x14ac:dyDescent="0.25">
      <c r="B28" s="75">
        <v>6</v>
      </c>
      <c r="C28" s="76" t="s">
        <v>88</v>
      </c>
      <c r="D28" s="69" t="s">
        <v>10</v>
      </c>
      <c r="E28" s="70">
        <v>22.7</v>
      </c>
      <c r="F28" s="71"/>
      <c r="G28" s="72"/>
      <c r="H28" s="77">
        <f t="shared" si="0"/>
        <v>0</v>
      </c>
    </row>
    <row r="29" spans="2:8" s="74" customFormat="1" ht="73.5" customHeight="1" x14ac:dyDescent="0.25">
      <c r="B29" s="75">
        <v>7</v>
      </c>
      <c r="C29" s="76" t="s">
        <v>89</v>
      </c>
      <c r="D29" s="69" t="s">
        <v>83</v>
      </c>
      <c r="E29" s="70">
        <v>158.94</v>
      </c>
      <c r="F29" s="71"/>
      <c r="G29" s="72"/>
      <c r="H29" s="77">
        <f t="shared" si="0"/>
        <v>0</v>
      </c>
    </row>
    <row r="30" spans="2:8" s="74" customFormat="1" ht="187.5" customHeight="1" x14ac:dyDescent="0.25">
      <c r="B30" s="75">
        <v>8</v>
      </c>
      <c r="C30" s="76" t="s">
        <v>15</v>
      </c>
      <c r="D30" s="69" t="s">
        <v>10</v>
      </c>
      <c r="E30" s="70">
        <v>120</v>
      </c>
      <c r="F30" s="71"/>
      <c r="G30" s="72"/>
      <c r="H30" s="77">
        <f t="shared" si="0"/>
        <v>0</v>
      </c>
    </row>
    <row r="31" spans="2:8" s="74" customFormat="1" ht="40.5" customHeight="1" x14ac:dyDescent="0.25">
      <c r="B31" s="75">
        <v>9</v>
      </c>
      <c r="C31" s="76" t="s">
        <v>16</v>
      </c>
      <c r="D31" s="69" t="s">
        <v>10</v>
      </c>
      <c r="E31" s="70">
        <v>16</v>
      </c>
      <c r="F31" s="71"/>
      <c r="G31" s="72"/>
      <c r="H31" s="77">
        <f t="shared" si="0"/>
        <v>0</v>
      </c>
    </row>
    <row r="32" spans="2:8" s="74" customFormat="1" x14ac:dyDescent="0.25">
      <c r="B32" s="79" t="s">
        <v>131</v>
      </c>
      <c r="C32" s="80" t="s">
        <v>18</v>
      </c>
      <c r="D32" s="69"/>
      <c r="E32" s="70"/>
      <c r="F32" s="71"/>
      <c r="G32" s="72"/>
      <c r="H32" s="81">
        <f>SUM(H33:H34)</f>
        <v>0</v>
      </c>
    </row>
    <row r="33" spans="2:8" s="74" customFormat="1" ht="51" x14ac:dyDescent="0.25">
      <c r="B33" s="75">
        <v>10</v>
      </c>
      <c r="C33" s="76" t="s">
        <v>19</v>
      </c>
      <c r="D33" s="69" t="s">
        <v>10</v>
      </c>
      <c r="E33" s="70">
        <v>1143.75</v>
      </c>
      <c r="F33" s="71"/>
      <c r="G33" s="72"/>
      <c r="H33" s="77">
        <f>+ROUND(F33*E33,2)</f>
        <v>0</v>
      </c>
    </row>
    <row r="34" spans="2:8" s="74" customFormat="1" ht="38.25" x14ac:dyDescent="0.25">
      <c r="B34" s="75">
        <v>11</v>
      </c>
      <c r="C34" s="76" t="s">
        <v>90</v>
      </c>
      <c r="D34" s="69" t="s">
        <v>10</v>
      </c>
      <c r="E34" s="70">
        <v>318</v>
      </c>
      <c r="F34" s="71"/>
      <c r="G34" s="72"/>
      <c r="H34" s="77">
        <f>+ROUND(F34*E34,2)</f>
        <v>0</v>
      </c>
    </row>
    <row r="35" spans="2:8" s="74" customFormat="1" x14ac:dyDescent="0.25">
      <c r="B35" s="79" t="s">
        <v>132</v>
      </c>
      <c r="C35" s="80" t="s">
        <v>21</v>
      </c>
      <c r="D35" s="69"/>
      <c r="E35" s="70"/>
      <c r="F35" s="71"/>
      <c r="G35" s="72"/>
      <c r="H35" s="81">
        <f>SUM(H36:H37)</f>
        <v>0</v>
      </c>
    </row>
    <row r="36" spans="2:8" s="74" customFormat="1" ht="38.25" x14ac:dyDescent="0.25">
      <c r="B36" s="75">
        <v>12</v>
      </c>
      <c r="C36" s="76" t="s">
        <v>68</v>
      </c>
      <c r="D36" s="69" t="s">
        <v>10</v>
      </c>
      <c r="E36" s="70">
        <v>73</v>
      </c>
      <c r="F36" s="71"/>
      <c r="G36" s="72"/>
      <c r="H36" s="77">
        <f>+ROUND(F36*E36,2)</f>
        <v>0</v>
      </c>
    </row>
    <row r="37" spans="2:8" s="74" customFormat="1" ht="76.5" x14ac:dyDescent="0.25">
      <c r="B37" s="75">
        <v>13</v>
      </c>
      <c r="C37" s="76" t="s">
        <v>91</v>
      </c>
      <c r="D37" s="69" t="s">
        <v>12</v>
      </c>
      <c r="E37" s="70">
        <v>82</v>
      </c>
      <c r="F37" s="71"/>
      <c r="G37" s="72"/>
      <c r="H37" s="77">
        <f>+ROUND(F37*E37,2)</f>
        <v>0</v>
      </c>
    </row>
    <row r="38" spans="2:8" s="74" customFormat="1" x14ac:dyDescent="0.25">
      <c r="B38" s="79" t="s">
        <v>133</v>
      </c>
      <c r="C38" s="80" t="s">
        <v>22</v>
      </c>
      <c r="D38" s="69"/>
      <c r="E38" s="70"/>
      <c r="F38" s="71"/>
      <c r="G38" s="72"/>
      <c r="H38" s="81">
        <f>+H39+H45+H47</f>
        <v>0</v>
      </c>
    </row>
    <row r="39" spans="2:8" s="74" customFormat="1" x14ac:dyDescent="0.25">
      <c r="B39" s="78" t="s">
        <v>134</v>
      </c>
      <c r="C39" s="68" t="s">
        <v>59</v>
      </c>
      <c r="D39" s="69"/>
      <c r="E39" s="70"/>
      <c r="F39" s="71"/>
      <c r="G39" s="72"/>
      <c r="H39" s="73">
        <f>SUBTOTAL(9,H40:H44)</f>
        <v>0</v>
      </c>
    </row>
    <row r="40" spans="2:8" s="74" customFormat="1" ht="38.25" x14ac:dyDescent="0.25">
      <c r="B40" s="75">
        <v>14</v>
      </c>
      <c r="C40" s="76" t="s">
        <v>23</v>
      </c>
      <c r="D40" s="69" t="s">
        <v>10</v>
      </c>
      <c r="E40" s="70">
        <v>8</v>
      </c>
      <c r="F40" s="71"/>
      <c r="G40" s="72"/>
      <c r="H40" s="77">
        <f>+ROUND(F40*E40,2)</f>
        <v>0</v>
      </c>
    </row>
    <row r="41" spans="2:8" s="74" customFormat="1" ht="25.5" x14ac:dyDescent="0.25">
      <c r="B41" s="75">
        <v>15</v>
      </c>
      <c r="C41" s="76" t="s">
        <v>24</v>
      </c>
      <c r="D41" s="69" t="s">
        <v>12</v>
      </c>
      <c r="E41" s="70">
        <v>25</v>
      </c>
      <c r="F41" s="71"/>
      <c r="G41" s="72"/>
      <c r="H41" s="77">
        <f>+ROUND(F41*E41,2)</f>
        <v>0</v>
      </c>
    </row>
    <row r="42" spans="2:8" s="74" customFormat="1" ht="38.25" x14ac:dyDescent="0.25">
      <c r="B42" s="75">
        <v>16</v>
      </c>
      <c r="C42" s="76" t="s">
        <v>25</v>
      </c>
      <c r="D42" s="69" t="s">
        <v>26</v>
      </c>
      <c r="E42" s="70">
        <v>6</v>
      </c>
      <c r="F42" s="71"/>
      <c r="G42" s="72"/>
      <c r="H42" s="77">
        <f>+ROUND(F42*E42,2)</f>
        <v>0</v>
      </c>
    </row>
    <row r="43" spans="2:8" s="74" customFormat="1" ht="38.25" x14ac:dyDescent="0.25">
      <c r="B43" s="75">
        <v>17</v>
      </c>
      <c r="C43" s="76" t="s">
        <v>27</v>
      </c>
      <c r="D43" s="69" t="s">
        <v>26</v>
      </c>
      <c r="E43" s="70">
        <v>6</v>
      </c>
      <c r="F43" s="71"/>
      <c r="G43" s="72"/>
      <c r="H43" s="77">
        <f>+ROUND(F43*E43,2)</f>
        <v>0</v>
      </c>
    </row>
    <row r="44" spans="2:8" s="74" customFormat="1" ht="38.25" x14ac:dyDescent="0.25">
      <c r="B44" s="75">
        <v>18</v>
      </c>
      <c r="C44" s="76" t="s">
        <v>28</v>
      </c>
      <c r="D44" s="69" t="s">
        <v>29</v>
      </c>
      <c r="E44" s="70">
        <v>45</v>
      </c>
      <c r="F44" s="71"/>
      <c r="G44" s="72"/>
      <c r="H44" s="77">
        <f>+ROUND(F44*E44,2)</f>
        <v>0</v>
      </c>
    </row>
    <row r="45" spans="2:8" s="74" customFormat="1" x14ac:dyDescent="0.25">
      <c r="B45" s="78" t="s">
        <v>135</v>
      </c>
      <c r="C45" s="68" t="s">
        <v>92</v>
      </c>
      <c r="D45" s="69"/>
      <c r="E45" s="70"/>
      <c r="F45" s="71"/>
      <c r="G45" s="72"/>
      <c r="H45" s="73">
        <f>SUBTOTAL(9,H46)</f>
        <v>0</v>
      </c>
    </row>
    <row r="46" spans="2:8" s="74" customFormat="1" ht="63.75" x14ac:dyDescent="0.25">
      <c r="B46" s="75">
        <v>19</v>
      </c>
      <c r="C46" s="76" t="s">
        <v>93</v>
      </c>
      <c r="D46" s="69" t="s">
        <v>13</v>
      </c>
      <c r="E46" s="70">
        <v>3</v>
      </c>
      <c r="F46" s="71"/>
      <c r="G46" s="72"/>
      <c r="H46" s="77">
        <f>+ROUND(F46*E46,2)</f>
        <v>0</v>
      </c>
    </row>
    <row r="47" spans="2:8" s="74" customFormat="1" x14ac:dyDescent="0.25">
      <c r="B47" s="78" t="s">
        <v>136</v>
      </c>
      <c r="C47" s="68" t="s">
        <v>94</v>
      </c>
      <c r="D47" s="69"/>
      <c r="E47" s="70"/>
      <c r="F47" s="71"/>
      <c r="G47" s="72"/>
      <c r="H47" s="73">
        <f>SUBTOTAL(9,H48)</f>
        <v>0</v>
      </c>
    </row>
    <row r="48" spans="2:8" s="74" customFormat="1" ht="51" x14ac:dyDescent="0.25">
      <c r="B48" s="75">
        <v>20</v>
      </c>
      <c r="C48" s="76" t="s">
        <v>95</v>
      </c>
      <c r="D48" s="69" t="s">
        <v>26</v>
      </c>
      <c r="E48" s="70">
        <v>4</v>
      </c>
      <c r="F48" s="71"/>
      <c r="G48" s="72"/>
      <c r="H48" s="77">
        <f>+ROUND(F48*E48,2)</f>
        <v>0</v>
      </c>
    </row>
    <row r="49" spans="2:8" s="74" customFormat="1" x14ac:dyDescent="0.25">
      <c r="B49" s="79" t="s">
        <v>137</v>
      </c>
      <c r="C49" s="80" t="s">
        <v>30</v>
      </c>
      <c r="D49" s="69"/>
      <c r="E49" s="70"/>
      <c r="F49" s="71"/>
      <c r="G49" s="72"/>
      <c r="H49" s="81">
        <f>+H50+H54+H60+H68+H70+H76</f>
        <v>0</v>
      </c>
    </row>
    <row r="50" spans="2:8" s="74" customFormat="1" x14ac:dyDescent="0.25">
      <c r="B50" s="78" t="s">
        <v>138</v>
      </c>
      <c r="C50" s="68" t="s">
        <v>59</v>
      </c>
      <c r="D50" s="69"/>
      <c r="E50" s="70"/>
      <c r="F50" s="71"/>
      <c r="G50" s="72"/>
      <c r="H50" s="73">
        <f>SUBTOTAL(9,H51:H53)</f>
        <v>0</v>
      </c>
    </row>
    <row r="51" spans="2:8" s="74" customFormat="1" ht="38.25" x14ac:dyDescent="0.25">
      <c r="B51" s="75">
        <v>21</v>
      </c>
      <c r="C51" s="76" t="s">
        <v>23</v>
      </c>
      <c r="D51" s="69" t="s">
        <v>10</v>
      </c>
      <c r="E51" s="70">
        <v>6</v>
      </c>
      <c r="F51" s="71"/>
      <c r="G51" s="72"/>
      <c r="H51" s="77">
        <f>+ROUND(F51*E51,2)</f>
        <v>0</v>
      </c>
    </row>
    <row r="52" spans="2:8" s="74" customFormat="1" ht="38.25" x14ac:dyDescent="0.25">
      <c r="B52" s="75">
        <v>22</v>
      </c>
      <c r="C52" s="76" t="s">
        <v>27</v>
      </c>
      <c r="D52" s="69" t="s">
        <v>26</v>
      </c>
      <c r="E52" s="70">
        <v>5</v>
      </c>
      <c r="F52" s="71"/>
      <c r="G52" s="72"/>
      <c r="H52" s="77">
        <f>+ROUND(F52*E52,2)</f>
        <v>0</v>
      </c>
    </row>
    <row r="53" spans="2:8" s="74" customFormat="1" ht="38.25" x14ac:dyDescent="0.25">
      <c r="B53" s="75">
        <v>23</v>
      </c>
      <c r="C53" s="76" t="s">
        <v>28</v>
      </c>
      <c r="D53" s="69" t="s">
        <v>29</v>
      </c>
      <c r="E53" s="70">
        <v>35</v>
      </c>
      <c r="F53" s="71"/>
      <c r="G53" s="72"/>
      <c r="H53" s="77">
        <f>+ROUND(F53*E53,2)</f>
        <v>0</v>
      </c>
    </row>
    <row r="54" spans="2:8" s="74" customFormat="1" x14ac:dyDescent="0.25">
      <c r="B54" s="78" t="s">
        <v>139</v>
      </c>
      <c r="C54" s="68" t="s">
        <v>57</v>
      </c>
      <c r="D54" s="69"/>
      <c r="E54" s="70"/>
      <c r="F54" s="71"/>
      <c r="G54" s="72"/>
      <c r="H54" s="73">
        <f>SUBTOTAL(9,H55:H59)</f>
        <v>0</v>
      </c>
    </row>
    <row r="55" spans="2:8" s="74" customFormat="1" ht="38.25" x14ac:dyDescent="0.25">
      <c r="B55" s="75">
        <v>24</v>
      </c>
      <c r="C55" s="76" t="s">
        <v>31</v>
      </c>
      <c r="D55" s="69" t="s">
        <v>13</v>
      </c>
      <c r="E55" s="70">
        <v>3</v>
      </c>
      <c r="F55" s="71"/>
      <c r="G55" s="72"/>
      <c r="H55" s="77">
        <f>+ROUND(F55*E55,2)</f>
        <v>0</v>
      </c>
    </row>
    <row r="56" spans="2:8" s="74" customFormat="1" ht="96" customHeight="1" x14ac:dyDescent="0.25">
      <c r="B56" s="75">
        <v>25</v>
      </c>
      <c r="C56" s="76" t="s">
        <v>96</v>
      </c>
      <c r="D56" s="69" t="s">
        <v>10</v>
      </c>
      <c r="E56" s="70">
        <v>2</v>
      </c>
      <c r="F56" s="71"/>
      <c r="G56" s="72"/>
      <c r="H56" s="77">
        <f>+ROUND(F56*E56,2)</f>
        <v>0</v>
      </c>
    </row>
    <row r="57" spans="2:8" s="74" customFormat="1" ht="45.75" customHeight="1" x14ac:dyDescent="0.25">
      <c r="B57" s="75">
        <v>26</v>
      </c>
      <c r="C57" s="76" t="s">
        <v>32</v>
      </c>
      <c r="D57" s="69" t="s">
        <v>13</v>
      </c>
      <c r="E57" s="70">
        <v>34</v>
      </c>
      <c r="F57" s="71"/>
      <c r="G57" s="72"/>
      <c r="H57" s="77">
        <f>+ROUND(F57*E57,2)</f>
        <v>0</v>
      </c>
    </row>
    <row r="58" spans="2:8" s="74" customFormat="1" ht="42.75" customHeight="1" x14ac:dyDescent="0.25">
      <c r="B58" s="75">
        <v>27</v>
      </c>
      <c r="C58" s="76" t="s">
        <v>97</v>
      </c>
      <c r="D58" s="69" t="s">
        <v>34</v>
      </c>
      <c r="E58" s="70">
        <v>6</v>
      </c>
      <c r="F58" s="71"/>
      <c r="G58" s="72"/>
      <c r="H58" s="77">
        <f>+ROUND(F58*E58,2)</f>
        <v>0</v>
      </c>
    </row>
    <row r="59" spans="2:8" s="74" customFormat="1" ht="70.5" customHeight="1" x14ac:dyDescent="0.25">
      <c r="B59" s="75">
        <v>28</v>
      </c>
      <c r="C59" s="76" t="s">
        <v>33</v>
      </c>
      <c r="D59" s="69" t="s">
        <v>34</v>
      </c>
      <c r="E59" s="70">
        <v>66</v>
      </c>
      <c r="F59" s="71"/>
      <c r="G59" s="72"/>
      <c r="H59" s="77">
        <f>+ROUND(F59*E59,2)</f>
        <v>0</v>
      </c>
    </row>
    <row r="60" spans="2:8" s="74" customFormat="1" ht="19.5" customHeight="1" x14ac:dyDescent="0.25">
      <c r="B60" s="78" t="s">
        <v>140</v>
      </c>
      <c r="C60" s="68" t="s">
        <v>35</v>
      </c>
      <c r="D60" s="69"/>
      <c r="E60" s="70"/>
      <c r="F60" s="71"/>
      <c r="G60" s="72"/>
      <c r="H60" s="73">
        <f>SUBTOTAL(9,H61:H67)</f>
        <v>0</v>
      </c>
    </row>
    <row r="61" spans="2:8" s="74" customFormat="1" ht="120" customHeight="1" x14ac:dyDescent="0.25">
      <c r="B61" s="75">
        <v>29</v>
      </c>
      <c r="C61" s="76" t="s">
        <v>36</v>
      </c>
      <c r="D61" s="69" t="s">
        <v>34</v>
      </c>
      <c r="E61" s="70">
        <v>56</v>
      </c>
      <c r="F61" s="71"/>
      <c r="G61" s="72"/>
      <c r="H61" s="77">
        <f t="shared" ref="H61:H67" si="1">+ROUND(F61*E61,2)</f>
        <v>0</v>
      </c>
    </row>
    <row r="62" spans="2:8" s="74" customFormat="1" ht="158.25" customHeight="1" x14ac:dyDescent="0.25">
      <c r="B62" s="75">
        <v>30</v>
      </c>
      <c r="C62" s="76" t="s">
        <v>37</v>
      </c>
      <c r="D62" s="69" t="s">
        <v>34</v>
      </c>
      <c r="E62" s="70">
        <v>2</v>
      </c>
      <c r="F62" s="71"/>
      <c r="G62" s="72"/>
      <c r="H62" s="77">
        <f t="shared" si="1"/>
        <v>0</v>
      </c>
    </row>
    <row r="63" spans="2:8" s="74" customFormat="1" ht="57.75" customHeight="1" x14ac:dyDescent="0.25">
      <c r="B63" s="75">
        <v>31</v>
      </c>
      <c r="C63" s="76" t="s">
        <v>38</v>
      </c>
      <c r="D63" s="69" t="s">
        <v>13</v>
      </c>
      <c r="E63" s="70">
        <v>46</v>
      </c>
      <c r="F63" s="71"/>
      <c r="G63" s="72"/>
      <c r="H63" s="77">
        <f t="shared" si="1"/>
        <v>0</v>
      </c>
    </row>
    <row r="64" spans="2:8" s="74" customFormat="1" ht="38.25" x14ac:dyDescent="0.25">
      <c r="B64" s="75">
        <v>32</v>
      </c>
      <c r="C64" s="76" t="s">
        <v>98</v>
      </c>
      <c r="D64" s="69" t="s">
        <v>13</v>
      </c>
      <c r="E64" s="70">
        <v>19</v>
      </c>
      <c r="F64" s="71"/>
      <c r="G64" s="72"/>
      <c r="H64" s="77">
        <f t="shared" si="1"/>
        <v>0</v>
      </c>
    </row>
    <row r="65" spans="2:8" s="74" customFormat="1" ht="38.25" x14ac:dyDescent="0.25">
      <c r="B65" s="75">
        <v>33</v>
      </c>
      <c r="C65" s="76" t="s">
        <v>99</v>
      </c>
      <c r="D65" s="69" t="s">
        <v>13</v>
      </c>
      <c r="E65" s="70">
        <v>27</v>
      </c>
      <c r="F65" s="71"/>
      <c r="G65" s="72"/>
      <c r="H65" s="77">
        <f t="shared" si="1"/>
        <v>0</v>
      </c>
    </row>
    <row r="66" spans="2:8" s="74" customFormat="1" ht="25.5" x14ac:dyDescent="0.25">
      <c r="B66" s="75">
        <v>34</v>
      </c>
      <c r="C66" s="76" t="s">
        <v>100</v>
      </c>
      <c r="D66" s="69" t="s">
        <v>12</v>
      </c>
      <c r="E66" s="70">
        <v>368</v>
      </c>
      <c r="F66" s="71"/>
      <c r="G66" s="72"/>
      <c r="H66" s="77">
        <f t="shared" si="1"/>
        <v>0</v>
      </c>
    </row>
    <row r="67" spans="2:8" s="74" customFormat="1" ht="51" x14ac:dyDescent="0.25">
      <c r="B67" s="75">
        <v>35</v>
      </c>
      <c r="C67" s="76" t="s">
        <v>39</v>
      </c>
      <c r="D67" s="69" t="s">
        <v>13</v>
      </c>
      <c r="E67" s="70">
        <v>31</v>
      </c>
      <c r="F67" s="71"/>
      <c r="G67" s="72"/>
      <c r="H67" s="77">
        <f t="shared" si="1"/>
        <v>0</v>
      </c>
    </row>
    <row r="68" spans="2:8" s="74" customFormat="1" x14ac:dyDescent="0.25">
      <c r="B68" s="78" t="s">
        <v>141</v>
      </c>
      <c r="C68" s="68" t="s">
        <v>101</v>
      </c>
      <c r="D68" s="69"/>
      <c r="E68" s="70"/>
      <c r="F68" s="71"/>
      <c r="G68" s="72"/>
      <c r="H68" s="73">
        <f>SUBTOTAL(9,H69)</f>
        <v>0</v>
      </c>
    </row>
    <row r="69" spans="2:8" s="74" customFormat="1" ht="76.5" x14ac:dyDescent="0.25">
      <c r="B69" s="75">
        <v>36</v>
      </c>
      <c r="C69" s="76" t="s">
        <v>91</v>
      </c>
      <c r="D69" s="69" t="s">
        <v>12</v>
      </c>
      <c r="E69" s="70">
        <v>190</v>
      </c>
      <c r="F69" s="71"/>
      <c r="G69" s="72"/>
      <c r="H69" s="77">
        <f>+ROUND(F69*E69,2)</f>
        <v>0</v>
      </c>
    </row>
    <row r="70" spans="2:8" s="74" customFormat="1" x14ac:dyDescent="0.25">
      <c r="B70" s="78" t="s">
        <v>142</v>
      </c>
      <c r="C70" s="68" t="s">
        <v>18</v>
      </c>
      <c r="D70" s="69"/>
      <c r="E70" s="70"/>
      <c r="F70" s="71"/>
      <c r="G70" s="72"/>
      <c r="H70" s="73">
        <f>SUBTOTAL(9,H71:H75)</f>
        <v>0</v>
      </c>
    </row>
    <row r="71" spans="2:8" s="74" customFormat="1" ht="127.5" x14ac:dyDescent="0.25">
      <c r="B71" s="75">
        <v>37</v>
      </c>
      <c r="C71" s="76" t="s">
        <v>20</v>
      </c>
      <c r="D71" s="69" t="s">
        <v>10</v>
      </c>
      <c r="E71" s="70">
        <v>45</v>
      </c>
      <c r="F71" s="71"/>
      <c r="G71" s="72"/>
      <c r="H71" s="77">
        <f>+ROUND(F71*E71,2)</f>
        <v>0</v>
      </c>
    </row>
    <row r="72" spans="2:8" s="74" customFormat="1" ht="38.25" x14ac:dyDescent="0.25">
      <c r="B72" s="75">
        <v>38</v>
      </c>
      <c r="C72" s="76" t="s">
        <v>90</v>
      </c>
      <c r="D72" s="69" t="s">
        <v>10</v>
      </c>
      <c r="E72" s="70">
        <v>280</v>
      </c>
      <c r="F72" s="71"/>
      <c r="G72" s="72"/>
      <c r="H72" s="77">
        <f>+ROUND(F72*E72,2)</f>
        <v>0</v>
      </c>
    </row>
    <row r="73" spans="2:8" s="74" customFormat="1" ht="25.5" x14ac:dyDescent="0.25">
      <c r="B73" s="75">
        <v>39</v>
      </c>
      <c r="C73" s="76" t="s">
        <v>102</v>
      </c>
      <c r="D73" s="69" t="s">
        <v>13</v>
      </c>
      <c r="E73" s="70">
        <v>1</v>
      </c>
      <c r="F73" s="71"/>
      <c r="G73" s="72"/>
      <c r="H73" s="77">
        <f>+ROUND(F73*E73,2)</f>
        <v>0</v>
      </c>
    </row>
    <row r="74" spans="2:8" s="74" customFormat="1" ht="25.5" x14ac:dyDescent="0.25">
      <c r="B74" s="75">
        <v>40</v>
      </c>
      <c r="C74" s="76" t="s">
        <v>103</v>
      </c>
      <c r="D74" s="69" t="s">
        <v>13</v>
      </c>
      <c r="E74" s="70">
        <v>1</v>
      </c>
      <c r="F74" s="71"/>
      <c r="G74" s="72"/>
      <c r="H74" s="77">
        <f>+ROUND(F74*E74,2)</f>
        <v>0</v>
      </c>
    </row>
    <row r="75" spans="2:8" s="74" customFormat="1" ht="45.75" customHeight="1" x14ac:dyDescent="0.25">
      <c r="B75" s="75">
        <v>41</v>
      </c>
      <c r="C75" s="76" t="s">
        <v>104</v>
      </c>
      <c r="D75" s="69" t="s">
        <v>13</v>
      </c>
      <c r="E75" s="70">
        <v>28</v>
      </c>
      <c r="F75" s="71"/>
      <c r="G75" s="72"/>
      <c r="H75" s="77">
        <f>+ROUND(F75*E75,2)</f>
        <v>0</v>
      </c>
    </row>
    <row r="76" spans="2:8" s="74" customFormat="1" x14ac:dyDescent="0.25">
      <c r="B76" s="78" t="s">
        <v>143</v>
      </c>
      <c r="C76" s="68" t="s">
        <v>40</v>
      </c>
      <c r="D76" s="69"/>
      <c r="E76" s="70"/>
      <c r="F76" s="71"/>
      <c r="G76" s="72"/>
      <c r="H76" s="73">
        <f>SUBTOTAL(9,H77:H90)</f>
        <v>0</v>
      </c>
    </row>
    <row r="77" spans="2:8" s="74" customFormat="1" ht="85.5" customHeight="1" x14ac:dyDescent="0.25">
      <c r="B77" s="75">
        <v>42</v>
      </c>
      <c r="C77" s="76" t="s">
        <v>41</v>
      </c>
      <c r="D77" s="69" t="s">
        <v>13</v>
      </c>
      <c r="E77" s="70">
        <v>3</v>
      </c>
      <c r="F77" s="71"/>
      <c r="G77" s="72"/>
      <c r="H77" s="77">
        <f t="shared" ref="H77:H90" si="2">+ROUND(F77*E77,2)</f>
        <v>0</v>
      </c>
    </row>
    <row r="78" spans="2:8" s="74" customFormat="1" ht="90" customHeight="1" x14ac:dyDescent="0.25">
      <c r="B78" s="75">
        <v>43</v>
      </c>
      <c r="C78" s="76" t="s">
        <v>105</v>
      </c>
      <c r="D78" s="69" t="s">
        <v>13</v>
      </c>
      <c r="E78" s="70">
        <v>4</v>
      </c>
      <c r="F78" s="71"/>
      <c r="G78" s="72"/>
      <c r="H78" s="77">
        <f t="shared" si="2"/>
        <v>0</v>
      </c>
    </row>
    <row r="79" spans="2:8" s="74" customFormat="1" ht="43.5" customHeight="1" x14ac:dyDescent="0.25">
      <c r="B79" s="75">
        <v>44</v>
      </c>
      <c r="C79" s="76" t="s">
        <v>42</v>
      </c>
      <c r="D79" s="69" t="s">
        <v>13</v>
      </c>
      <c r="E79" s="70">
        <v>3</v>
      </c>
      <c r="F79" s="71"/>
      <c r="G79" s="72"/>
      <c r="H79" s="77">
        <f t="shared" si="2"/>
        <v>0</v>
      </c>
    </row>
    <row r="80" spans="2:8" s="74" customFormat="1" ht="43.5" customHeight="1" x14ac:dyDescent="0.25">
      <c r="B80" s="75">
        <v>45</v>
      </c>
      <c r="C80" s="76" t="s">
        <v>43</v>
      </c>
      <c r="D80" s="69" t="s">
        <v>13</v>
      </c>
      <c r="E80" s="70">
        <v>6</v>
      </c>
      <c r="F80" s="71"/>
      <c r="G80" s="72"/>
      <c r="H80" s="77">
        <f t="shared" si="2"/>
        <v>0</v>
      </c>
    </row>
    <row r="81" spans="2:8" s="74" customFormat="1" ht="40.5" customHeight="1" x14ac:dyDescent="0.25">
      <c r="B81" s="75">
        <v>46</v>
      </c>
      <c r="C81" s="76" t="s">
        <v>44</v>
      </c>
      <c r="D81" s="69" t="s">
        <v>13</v>
      </c>
      <c r="E81" s="70">
        <v>6</v>
      </c>
      <c r="F81" s="71"/>
      <c r="G81" s="72"/>
      <c r="H81" s="77">
        <f t="shared" si="2"/>
        <v>0</v>
      </c>
    </row>
    <row r="82" spans="2:8" s="74" customFormat="1" ht="58.5" customHeight="1" x14ac:dyDescent="0.25">
      <c r="B82" s="75">
        <v>47</v>
      </c>
      <c r="C82" s="76" t="s">
        <v>45</v>
      </c>
      <c r="D82" s="69" t="s">
        <v>13</v>
      </c>
      <c r="E82" s="70">
        <v>3</v>
      </c>
      <c r="F82" s="71"/>
      <c r="G82" s="72"/>
      <c r="H82" s="77">
        <f t="shared" si="2"/>
        <v>0</v>
      </c>
    </row>
    <row r="83" spans="2:8" s="74" customFormat="1" ht="63" customHeight="1" x14ac:dyDescent="0.25">
      <c r="B83" s="75">
        <v>48</v>
      </c>
      <c r="C83" s="76" t="s">
        <v>106</v>
      </c>
      <c r="D83" s="69" t="s">
        <v>13</v>
      </c>
      <c r="E83" s="70">
        <v>3</v>
      </c>
      <c r="F83" s="71"/>
      <c r="G83" s="72"/>
      <c r="H83" s="77">
        <f t="shared" si="2"/>
        <v>0</v>
      </c>
    </row>
    <row r="84" spans="2:8" s="74" customFormat="1" ht="25.5" x14ac:dyDescent="0.25">
      <c r="B84" s="75">
        <v>49</v>
      </c>
      <c r="C84" s="76" t="s">
        <v>107</v>
      </c>
      <c r="D84" s="69" t="s">
        <v>13</v>
      </c>
      <c r="E84" s="70">
        <v>3</v>
      </c>
      <c r="F84" s="71"/>
      <c r="G84" s="72"/>
      <c r="H84" s="77">
        <f t="shared" si="2"/>
        <v>0</v>
      </c>
    </row>
    <row r="85" spans="2:8" s="74" customFormat="1" ht="38.25" x14ac:dyDescent="0.25">
      <c r="B85" s="75">
        <v>50</v>
      </c>
      <c r="C85" s="76" t="s">
        <v>46</v>
      </c>
      <c r="D85" s="69" t="s">
        <v>13</v>
      </c>
      <c r="E85" s="70">
        <v>3</v>
      </c>
      <c r="F85" s="71"/>
      <c r="G85" s="72"/>
      <c r="H85" s="77">
        <f t="shared" si="2"/>
        <v>0</v>
      </c>
    </row>
    <row r="86" spans="2:8" s="74" customFormat="1" ht="38.25" x14ac:dyDescent="0.25">
      <c r="B86" s="75">
        <v>51</v>
      </c>
      <c r="C86" s="76" t="s">
        <v>47</v>
      </c>
      <c r="D86" s="69" t="s">
        <v>13</v>
      </c>
      <c r="E86" s="70">
        <v>6</v>
      </c>
      <c r="F86" s="71"/>
      <c r="G86" s="72"/>
      <c r="H86" s="77">
        <f t="shared" si="2"/>
        <v>0</v>
      </c>
    </row>
    <row r="87" spans="2:8" s="74" customFormat="1" ht="37.5" customHeight="1" x14ac:dyDescent="0.25">
      <c r="B87" s="75">
        <v>52</v>
      </c>
      <c r="C87" s="76" t="s">
        <v>48</v>
      </c>
      <c r="D87" s="69" t="s">
        <v>13</v>
      </c>
      <c r="E87" s="70">
        <v>3</v>
      </c>
      <c r="F87" s="71"/>
      <c r="G87" s="72"/>
      <c r="H87" s="77">
        <f t="shared" si="2"/>
        <v>0</v>
      </c>
    </row>
    <row r="88" spans="2:8" s="74" customFormat="1" ht="42" customHeight="1" x14ac:dyDescent="0.25">
      <c r="B88" s="75">
        <v>53</v>
      </c>
      <c r="C88" s="76" t="s">
        <v>49</v>
      </c>
      <c r="D88" s="69" t="s">
        <v>13</v>
      </c>
      <c r="E88" s="70">
        <v>3</v>
      </c>
      <c r="F88" s="71"/>
      <c r="G88" s="72"/>
      <c r="H88" s="77">
        <f t="shared" si="2"/>
        <v>0</v>
      </c>
    </row>
    <row r="89" spans="2:8" s="74" customFormat="1" ht="45" customHeight="1" x14ac:dyDescent="0.25">
      <c r="B89" s="75">
        <v>54</v>
      </c>
      <c r="C89" s="76" t="s">
        <v>50</v>
      </c>
      <c r="D89" s="69" t="s">
        <v>13</v>
      </c>
      <c r="E89" s="70">
        <v>3</v>
      </c>
      <c r="F89" s="71"/>
      <c r="G89" s="72"/>
      <c r="H89" s="77">
        <f t="shared" si="2"/>
        <v>0</v>
      </c>
    </row>
    <row r="90" spans="2:8" s="74" customFormat="1" ht="27.75" customHeight="1" x14ac:dyDescent="0.25">
      <c r="B90" s="75">
        <v>55</v>
      </c>
      <c r="C90" s="76" t="s">
        <v>108</v>
      </c>
      <c r="D90" s="69" t="s">
        <v>13</v>
      </c>
      <c r="E90" s="70">
        <v>1</v>
      </c>
      <c r="F90" s="71"/>
      <c r="G90" s="72"/>
      <c r="H90" s="77">
        <f t="shared" si="2"/>
        <v>0</v>
      </c>
    </row>
    <row r="91" spans="2:8" s="74" customFormat="1" x14ac:dyDescent="0.25">
      <c r="B91" s="79" t="s">
        <v>144</v>
      </c>
      <c r="C91" s="80" t="s">
        <v>51</v>
      </c>
      <c r="D91" s="69"/>
      <c r="E91" s="70"/>
      <c r="F91" s="71"/>
      <c r="G91" s="72"/>
      <c r="H91" s="81">
        <f>+H92+H95+H99</f>
        <v>0</v>
      </c>
    </row>
    <row r="92" spans="2:8" s="74" customFormat="1" x14ac:dyDescent="0.25">
      <c r="B92" s="78" t="s">
        <v>145</v>
      </c>
      <c r="C92" s="68" t="s">
        <v>59</v>
      </c>
      <c r="D92" s="69"/>
      <c r="E92" s="70"/>
      <c r="F92" s="71"/>
      <c r="G92" s="72"/>
      <c r="H92" s="73">
        <f>SUBTOTAL(9,H93:H94)</f>
        <v>0</v>
      </c>
    </row>
    <row r="93" spans="2:8" s="74" customFormat="1" ht="51" x14ac:dyDescent="0.25">
      <c r="B93" s="75">
        <v>56</v>
      </c>
      <c r="C93" s="76" t="s">
        <v>53</v>
      </c>
      <c r="D93" s="69" t="s">
        <v>10</v>
      </c>
      <c r="E93" s="70">
        <v>250</v>
      </c>
      <c r="F93" s="71"/>
      <c r="G93" s="72"/>
      <c r="H93" s="77">
        <f>+ROUND(F93*E93,2)</f>
        <v>0</v>
      </c>
    </row>
    <row r="94" spans="2:8" s="74" customFormat="1" ht="43.5" customHeight="1" x14ac:dyDescent="0.25">
      <c r="B94" s="75">
        <v>57</v>
      </c>
      <c r="C94" s="76" t="s">
        <v>109</v>
      </c>
      <c r="D94" s="69" t="s">
        <v>10</v>
      </c>
      <c r="E94" s="70">
        <v>8</v>
      </c>
      <c r="F94" s="71"/>
      <c r="G94" s="72"/>
      <c r="H94" s="77">
        <f>+ROUND(F94*E94,2)</f>
        <v>0</v>
      </c>
    </row>
    <row r="95" spans="2:8" s="74" customFormat="1" x14ac:dyDescent="0.25">
      <c r="B95" s="78" t="s">
        <v>146</v>
      </c>
      <c r="C95" s="68" t="s">
        <v>60</v>
      </c>
      <c r="D95" s="69"/>
      <c r="E95" s="70"/>
      <c r="F95" s="71"/>
      <c r="G95" s="72"/>
      <c r="H95" s="73">
        <f>SUBTOTAL(9,H96:H98)</f>
        <v>0</v>
      </c>
    </row>
    <row r="96" spans="2:8" s="74" customFormat="1" ht="101.25" customHeight="1" x14ac:dyDescent="0.25">
      <c r="B96" s="75">
        <v>58</v>
      </c>
      <c r="C96" s="76" t="s">
        <v>69</v>
      </c>
      <c r="D96" s="69" t="s">
        <v>10</v>
      </c>
      <c r="E96" s="70">
        <v>4</v>
      </c>
      <c r="F96" s="71"/>
      <c r="G96" s="72"/>
      <c r="H96" s="77">
        <f>+ROUND(F96*E96,2)</f>
        <v>0</v>
      </c>
    </row>
    <row r="97" spans="2:8" s="74" customFormat="1" ht="69" customHeight="1" x14ac:dyDescent="0.25">
      <c r="B97" s="75">
        <v>59</v>
      </c>
      <c r="C97" s="91" t="s">
        <v>70</v>
      </c>
      <c r="D97" s="69" t="s">
        <v>10</v>
      </c>
      <c r="E97" s="70">
        <v>6</v>
      </c>
      <c r="F97" s="71"/>
      <c r="G97" s="72"/>
      <c r="H97" s="77">
        <f>+ROUND(F97*E97,2)</f>
        <v>0</v>
      </c>
    </row>
    <row r="98" spans="2:8" s="74" customFormat="1" ht="87.75" customHeight="1" x14ac:dyDescent="0.25">
      <c r="B98" s="75">
        <v>60</v>
      </c>
      <c r="C98" s="76" t="s">
        <v>52</v>
      </c>
      <c r="D98" s="69" t="s">
        <v>12</v>
      </c>
      <c r="E98" s="70">
        <v>7</v>
      </c>
      <c r="F98" s="71"/>
      <c r="G98" s="72"/>
      <c r="H98" s="77">
        <f>+ROUND(F98*E98,2)</f>
        <v>0</v>
      </c>
    </row>
    <row r="99" spans="2:8" s="74" customFormat="1" x14ac:dyDescent="0.25">
      <c r="B99" s="78" t="s">
        <v>147</v>
      </c>
      <c r="C99" s="68" t="s">
        <v>61</v>
      </c>
      <c r="D99" s="69"/>
      <c r="E99" s="70"/>
      <c r="F99" s="71"/>
      <c r="G99" s="72"/>
      <c r="H99" s="73">
        <f>SUM(H100)</f>
        <v>0</v>
      </c>
    </row>
    <row r="100" spans="2:8" s="74" customFormat="1" ht="77.25" customHeight="1" x14ac:dyDescent="0.25">
      <c r="B100" s="75">
        <v>61</v>
      </c>
      <c r="C100" s="76" t="s">
        <v>110</v>
      </c>
      <c r="D100" s="69" t="s">
        <v>10</v>
      </c>
      <c r="E100" s="70">
        <v>338</v>
      </c>
      <c r="F100" s="71"/>
      <c r="G100" s="72"/>
      <c r="H100" s="77">
        <f>+ROUND(F100*E100,2)</f>
        <v>0</v>
      </c>
    </row>
    <row r="101" spans="2:8" s="74" customFormat="1" x14ac:dyDescent="0.25">
      <c r="B101" s="79" t="s">
        <v>148</v>
      </c>
      <c r="C101" s="80" t="s">
        <v>54</v>
      </c>
      <c r="D101" s="69"/>
      <c r="E101" s="70"/>
      <c r="F101" s="71"/>
      <c r="G101" s="72"/>
      <c r="H101" s="81">
        <f>SUM(H102)</f>
        <v>0</v>
      </c>
    </row>
    <row r="102" spans="2:8" s="74" customFormat="1" ht="25.5" x14ac:dyDescent="0.25">
      <c r="B102" s="75">
        <v>62</v>
      </c>
      <c r="C102" s="76" t="s">
        <v>55</v>
      </c>
      <c r="D102" s="69" t="s">
        <v>10</v>
      </c>
      <c r="E102" s="70">
        <v>250</v>
      </c>
      <c r="F102" s="71"/>
      <c r="G102" s="72"/>
      <c r="H102" s="77">
        <f>+ROUND(F102*E102,2)</f>
        <v>0</v>
      </c>
    </row>
    <row r="103" spans="2:8" s="74" customFormat="1" x14ac:dyDescent="0.25">
      <c r="B103" s="79" t="s">
        <v>149</v>
      </c>
      <c r="C103" s="80" t="s">
        <v>84</v>
      </c>
      <c r="D103" s="69"/>
      <c r="E103" s="70"/>
      <c r="F103" s="71"/>
      <c r="G103" s="72"/>
      <c r="H103" s="81">
        <f>SUM(H104)</f>
        <v>0</v>
      </c>
    </row>
    <row r="104" spans="2:8" s="74" customFormat="1" ht="297" customHeight="1" x14ac:dyDescent="0.25">
      <c r="B104" s="75">
        <v>63</v>
      </c>
      <c r="C104" s="76" t="s">
        <v>111</v>
      </c>
      <c r="D104" s="69" t="s">
        <v>13</v>
      </c>
      <c r="E104" s="70">
        <v>1</v>
      </c>
      <c r="F104" s="71"/>
      <c r="G104" s="72"/>
      <c r="H104" s="77">
        <f>+ROUND(F104*E104,2)</f>
        <v>0</v>
      </c>
    </row>
    <row r="105" spans="2:8" s="74" customFormat="1" ht="25.5" x14ac:dyDescent="0.25">
      <c r="B105" s="90" t="s">
        <v>56</v>
      </c>
      <c r="C105" s="84" t="s">
        <v>192</v>
      </c>
      <c r="D105" s="85"/>
      <c r="E105" s="86"/>
      <c r="F105" s="87"/>
      <c r="G105" s="88"/>
      <c r="H105" s="89">
        <f>+H106+H116+H119+H128+H170+H179+H181</f>
        <v>0</v>
      </c>
    </row>
    <row r="106" spans="2:8" s="74" customFormat="1" x14ac:dyDescent="0.25">
      <c r="B106" s="79" t="s">
        <v>151</v>
      </c>
      <c r="C106" s="80" t="s">
        <v>8</v>
      </c>
      <c r="D106" s="69"/>
      <c r="E106" s="70"/>
      <c r="F106" s="71"/>
      <c r="G106" s="72"/>
      <c r="H106" s="81">
        <f>+H107+H109</f>
        <v>0</v>
      </c>
    </row>
    <row r="107" spans="2:8" s="74" customFormat="1" x14ac:dyDescent="0.25">
      <c r="B107" s="78" t="s">
        <v>150</v>
      </c>
      <c r="C107" s="68" t="s">
        <v>57</v>
      </c>
      <c r="D107" s="69"/>
      <c r="E107" s="70"/>
      <c r="F107" s="71"/>
      <c r="G107" s="72"/>
      <c r="H107" s="73">
        <f>SUBTOTAL(9,H108)</f>
        <v>0</v>
      </c>
    </row>
    <row r="108" spans="2:8" s="74" customFormat="1" ht="28.5" customHeight="1" x14ac:dyDescent="0.25">
      <c r="B108" s="75">
        <v>64</v>
      </c>
      <c r="C108" s="76" t="s">
        <v>11</v>
      </c>
      <c r="D108" s="69" t="s">
        <v>10</v>
      </c>
      <c r="E108" s="70">
        <v>5</v>
      </c>
      <c r="F108" s="71"/>
      <c r="G108" s="72"/>
      <c r="H108" s="77">
        <f>+ROUND(F108*E108,2)</f>
        <v>0</v>
      </c>
    </row>
    <row r="109" spans="2:8" s="74" customFormat="1" x14ac:dyDescent="0.25">
      <c r="B109" s="78" t="s">
        <v>152</v>
      </c>
      <c r="C109" s="68" t="s">
        <v>58</v>
      </c>
      <c r="D109" s="69"/>
      <c r="E109" s="70"/>
      <c r="F109" s="71"/>
      <c r="G109" s="72"/>
      <c r="H109" s="73">
        <f>SUBTOTAL(9,H110:H115)</f>
        <v>0</v>
      </c>
    </row>
    <row r="110" spans="2:8" s="74" customFormat="1" ht="51" x14ac:dyDescent="0.25">
      <c r="B110" s="75">
        <v>65</v>
      </c>
      <c r="C110" s="76" t="s">
        <v>86</v>
      </c>
      <c r="D110" s="69" t="s">
        <v>13</v>
      </c>
      <c r="E110" s="70">
        <v>1</v>
      </c>
      <c r="F110" s="71"/>
      <c r="G110" s="72"/>
      <c r="H110" s="77">
        <f t="shared" ref="H110:H115" si="3">+ROUND(F110*E110,2)</f>
        <v>0</v>
      </c>
    </row>
    <row r="111" spans="2:8" s="74" customFormat="1" ht="102" x14ac:dyDescent="0.25">
      <c r="B111" s="75">
        <v>66</v>
      </c>
      <c r="C111" s="76" t="s">
        <v>87</v>
      </c>
      <c r="D111" s="69" t="s">
        <v>13</v>
      </c>
      <c r="E111" s="70">
        <v>1</v>
      </c>
      <c r="F111" s="71"/>
      <c r="G111" s="72"/>
      <c r="H111" s="77">
        <f t="shared" si="3"/>
        <v>0</v>
      </c>
    </row>
    <row r="112" spans="2:8" s="74" customFormat="1" ht="38.25" x14ac:dyDescent="0.25">
      <c r="B112" s="75">
        <v>67</v>
      </c>
      <c r="C112" s="76" t="s">
        <v>17</v>
      </c>
      <c r="D112" s="69" t="s">
        <v>13</v>
      </c>
      <c r="E112" s="70">
        <v>12</v>
      </c>
      <c r="F112" s="71"/>
      <c r="G112" s="72"/>
      <c r="H112" s="77">
        <f t="shared" si="3"/>
        <v>0</v>
      </c>
    </row>
    <row r="113" spans="2:8" s="74" customFormat="1" ht="76.5" x14ac:dyDescent="0.25">
      <c r="B113" s="75">
        <v>68</v>
      </c>
      <c r="C113" s="76" t="s">
        <v>88</v>
      </c>
      <c r="D113" s="69" t="s">
        <v>10</v>
      </c>
      <c r="E113" s="70">
        <v>28</v>
      </c>
      <c r="F113" s="71"/>
      <c r="G113" s="72"/>
      <c r="H113" s="77">
        <f t="shared" si="3"/>
        <v>0</v>
      </c>
    </row>
    <row r="114" spans="2:8" s="74" customFormat="1" ht="51" x14ac:dyDescent="0.25">
      <c r="B114" s="75">
        <v>69</v>
      </c>
      <c r="C114" s="76" t="s">
        <v>89</v>
      </c>
      <c r="D114" s="69" t="s">
        <v>83</v>
      </c>
      <c r="E114" s="70">
        <v>50.85</v>
      </c>
      <c r="F114" s="71"/>
      <c r="G114" s="72"/>
      <c r="H114" s="77">
        <f t="shared" si="3"/>
        <v>0</v>
      </c>
    </row>
    <row r="115" spans="2:8" s="74" customFormat="1" ht="140.25" x14ac:dyDescent="0.25">
      <c r="B115" s="75">
        <v>70</v>
      </c>
      <c r="C115" s="76" t="s">
        <v>15</v>
      </c>
      <c r="D115" s="69" t="s">
        <v>10</v>
      </c>
      <c r="E115" s="70">
        <v>311.36</v>
      </c>
      <c r="F115" s="71"/>
      <c r="G115" s="72"/>
      <c r="H115" s="77">
        <f t="shared" si="3"/>
        <v>0</v>
      </c>
    </row>
    <row r="116" spans="2:8" s="74" customFormat="1" x14ac:dyDescent="0.25">
      <c r="B116" s="79" t="s">
        <v>153</v>
      </c>
      <c r="C116" s="80" t="s">
        <v>18</v>
      </c>
      <c r="D116" s="69"/>
      <c r="E116" s="70"/>
      <c r="F116" s="71"/>
      <c r="G116" s="72"/>
      <c r="H116" s="81">
        <f>SUM(H117:H118)</f>
        <v>0</v>
      </c>
    </row>
    <row r="117" spans="2:8" s="74" customFormat="1" ht="51" x14ac:dyDescent="0.25">
      <c r="B117" s="75">
        <v>71</v>
      </c>
      <c r="C117" s="76" t="s">
        <v>19</v>
      </c>
      <c r="D117" s="69" t="s">
        <v>10</v>
      </c>
      <c r="E117" s="70">
        <v>997.5</v>
      </c>
      <c r="F117" s="71"/>
      <c r="G117" s="72"/>
      <c r="H117" s="77">
        <f>+ROUND(F117*E117,2)</f>
        <v>0</v>
      </c>
    </row>
    <row r="118" spans="2:8" s="74" customFormat="1" ht="38.25" x14ac:dyDescent="0.25">
      <c r="B118" s="75">
        <v>72</v>
      </c>
      <c r="C118" s="76" t="s">
        <v>112</v>
      </c>
      <c r="D118" s="69" t="s">
        <v>10</v>
      </c>
      <c r="E118" s="70">
        <v>422</v>
      </c>
      <c r="F118" s="71"/>
      <c r="G118" s="72"/>
      <c r="H118" s="77">
        <f>+ROUND(F118*E118,2)</f>
        <v>0</v>
      </c>
    </row>
    <row r="119" spans="2:8" s="74" customFormat="1" x14ac:dyDescent="0.25">
      <c r="B119" s="79" t="s">
        <v>181</v>
      </c>
      <c r="C119" s="80" t="s">
        <v>22</v>
      </c>
      <c r="D119" s="69"/>
      <c r="E119" s="70"/>
      <c r="F119" s="71"/>
      <c r="G119" s="72"/>
      <c r="H119" s="81">
        <f>+H120+H126</f>
        <v>0</v>
      </c>
    </row>
    <row r="120" spans="2:8" s="74" customFormat="1" x14ac:dyDescent="0.25">
      <c r="B120" s="78" t="s">
        <v>182</v>
      </c>
      <c r="C120" s="68" t="s">
        <v>59</v>
      </c>
      <c r="D120" s="69"/>
      <c r="E120" s="70"/>
      <c r="F120" s="71"/>
      <c r="G120" s="72"/>
      <c r="H120" s="73">
        <f>SUBTOTAL(9,H121:H125)</f>
        <v>0</v>
      </c>
    </row>
    <row r="121" spans="2:8" s="74" customFormat="1" ht="25.5" x14ac:dyDescent="0.25">
      <c r="B121" s="75">
        <v>73</v>
      </c>
      <c r="C121" s="76" t="s">
        <v>24</v>
      </c>
      <c r="D121" s="69" t="s">
        <v>12</v>
      </c>
      <c r="E121" s="70">
        <v>118.75</v>
      </c>
      <c r="F121" s="71"/>
      <c r="G121" s="72"/>
      <c r="H121" s="77">
        <f>+ROUND(F121*E121,2)</f>
        <v>0</v>
      </c>
    </row>
    <row r="122" spans="2:8" s="74" customFormat="1" ht="38.25" x14ac:dyDescent="0.25">
      <c r="B122" s="75">
        <v>74</v>
      </c>
      <c r="C122" s="76" t="s">
        <v>25</v>
      </c>
      <c r="D122" s="69" t="s">
        <v>26</v>
      </c>
      <c r="E122" s="70">
        <v>3</v>
      </c>
      <c r="F122" s="71"/>
      <c r="G122" s="72"/>
      <c r="H122" s="77">
        <f>+ROUND(F122*E122,2)</f>
        <v>0</v>
      </c>
    </row>
    <row r="123" spans="2:8" s="74" customFormat="1" ht="38.25" x14ac:dyDescent="0.25">
      <c r="B123" s="75">
        <v>75</v>
      </c>
      <c r="C123" s="76" t="s">
        <v>113</v>
      </c>
      <c r="D123" s="69" t="s">
        <v>26</v>
      </c>
      <c r="E123" s="70">
        <v>21</v>
      </c>
      <c r="F123" s="71"/>
      <c r="G123" s="72"/>
      <c r="H123" s="77">
        <f>+ROUND(F123*E123,2)</f>
        <v>0</v>
      </c>
    </row>
    <row r="124" spans="2:8" s="74" customFormat="1" ht="38.25" x14ac:dyDescent="0.25">
      <c r="B124" s="75">
        <v>76</v>
      </c>
      <c r="C124" s="76" t="s">
        <v>27</v>
      </c>
      <c r="D124" s="69" t="s">
        <v>26</v>
      </c>
      <c r="E124" s="70">
        <v>21</v>
      </c>
      <c r="F124" s="71"/>
      <c r="G124" s="72"/>
      <c r="H124" s="77">
        <f>+ROUND(F124*E124,2)</f>
        <v>0</v>
      </c>
    </row>
    <row r="125" spans="2:8" s="74" customFormat="1" ht="38.25" x14ac:dyDescent="0.25">
      <c r="B125" s="75">
        <v>77</v>
      </c>
      <c r="C125" s="76" t="s">
        <v>28</v>
      </c>
      <c r="D125" s="69" t="s">
        <v>29</v>
      </c>
      <c r="E125" s="70">
        <v>189</v>
      </c>
      <c r="F125" s="71"/>
      <c r="G125" s="72"/>
      <c r="H125" s="77">
        <f>+ROUND(F125*E125,2)</f>
        <v>0</v>
      </c>
    </row>
    <row r="126" spans="2:8" s="74" customFormat="1" x14ac:dyDescent="0.25">
      <c r="B126" s="78" t="s">
        <v>183</v>
      </c>
      <c r="C126" s="68" t="s">
        <v>94</v>
      </c>
      <c r="D126" s="69"/>
      <c r="E126" s="70"/>
      <c r="F126" s="71"/>
      <c r="G126" s="72"/>
      <c r="H126" s="73">
        <f>SUBTOTAL(9,H127)</f>
        <v>0</v>
      </c>
    </row>
    <row r="127" spans="2:8" s="74" customFormat="1" ht="51" x14ac:dyDescent="0.25">
      <c r="B127" s="75">
        <v>78</v>
      </c>
      <c r="C127" s="76" t="s">
        <v>95</v>
      </c>
      <c r="D127" s="69" t="s">
        <v>26</v>
      </c>
      <c r="E127" s="70">
        <v>3</v>
      </c>
      <c r="F127" s="71"/>
      <c r="G127" s="72"/>
      <c r="H127" s="77">
        <f>+ROUND(F127*E127,2)</f>
        <v>0</v>
      </c>
    </row>
    <row r="128" spans="2:8" s="74" customFormat="1" x14ac:dyDescent="0.25">
      <c r="B128" s="79" t="s">
        <v>184</v>
      </c>
      <c r="C128" s="80" t="s">
        <v>30</v>
      </c>
      <c r="D128" s="69"/>
      <c r="E128" s="70"/>
      <c r="F128" s="71"/>
      <c r="G128" s="72"/>
      <c r="H128" s="81">
        <f>+H129+H133+H138+H148+H154</f>
        <v>0</v>
      </c>
    </row>
    <row r="129" spans="2:8" s="74" customFormat="1" x14ac:dyDescent="0.25">
      <c r="B129" s="78" t="s">
        <v>154</v>
      </c>
      <c r="C129" s="68" t="s">
        <v>59</v>
      </c>
      <c r="D129" s="69"/>
      <c r="E129" s="70"/>
      <c r="F129" s="71"/>
      <c r="G129" s="72"/>
      <c r="H129" s="73">
        <f>SUBTOTAL(9,H130:H132)</f>
        <v>0</v>
      </c>
    </row>
    <row r="130" spans="2:8" s="74" customFormat="1" ht="38.25" x14ac:dyDescent="0.25">
      <c r="B130" s="75">
        <v>79</v>
      </c>
      <c r="C130" s="76" t="s">
        <v>23</v>
      </c>
      <c r="D130" s="69" t="s">
        <v>10</v>
      </c>
      <c r="E130" s="70">
        <v>5</v>
      </c>
      <c r="F130" s="71"/>
      <c r="G130" s="72"/>
      <c r="H130" s="77">
        <f>+ROUND(F130*E130,2)</f>
        <v>0</v>
      </c>
    </row>
    <row r="131" spans="2:8" s="74" customFormat="1" ht="38.25" x14ac:dyDescent="0.25">
      <c r="B131" s="75">
        <v>80</v>
      </c>
      <c r="C131" s="76" t="s">
        <v>27</v>
      </c>
      <c r="D131" s="69" t="s">
        <v>26</v>
      </c>
      <c r="E131" s="70">
        <v>4</v>
      </c>
      <c r="F131" s="71"/>
      <c r="G131" s="72"/>
      <c r="H131" s="77">
        <f>+ROUND(F131*E131,2)</f>
        <v>0</v>
      </c>
    </row>
    <row r="132" spans="2:8" s="74" customFormat="1" ht="38.25" x14ac:dyDescent="0.25">
      <c r="B132" s="75">
        <v>81</v>
      </c>
      <c r="C132" s="76" t="s">
        <v>28</v>
      </c>
      <c r="D132" s="69" t="s">
        <v>29</v>
      </c>
      <c r="E132" s="70">
        <v>36</v>
      </c>
      <c r="F132" s="71"/>
      <c r="G132" s="72"/>
      <c r="H132" s="77">
        <f>+ROUND(F132*E132,2)</f>
        <v>0</v>
      </c>
    </row>
    <row r="133" spans="2:8" s="74" customFormat="1" x14ac:dyDescent="0.25">
      <c r="B133" s="78" t="s">
        <v>155</v>
      </c>
      <c r="C133" s="68" t="s">
        <v>57</v>
      </c>
      <c r="D133" s="69"/>
      <c r="E133" s="70"/>
      <c r="F133" s="71"/>
      <c r="G133" s="72"/>
      <c r="H133" s="73">
        <f>SUBTOTAL(9,H134:H137)</f>
        <v>0</v>
      </c>
    </row>
    <row r="134" spans="2:8" s="74" customFormat="1" ht="38.25" x14ac:dyDescent="0.25">
      <c r="B134" s="75">
        <v>82</v>
      </c>
      <c r="C134" s="76" t="s">
        <v>31</v>
      </c>
      <c r="D134" s="69" t="s">
        <v>13</v>
      </c>
      <c r="E134" s="70">
        <v>5</v>
      </c>
      <c r="F134" s="71"/>
      <c r="G134" s="72"/>
      <c r="H134" s="77">
        <f>+ROUND(F134*E134,2)</f>
        <v>0</v>
      </c>
    </row>
    <row r="135" spans="2:8" s="74" customFormat="1" ht="76.5" x14ac:dyDescent="0.25">
      <c r="B135" s="75">
        <v>83</v>
      </c>
      <c r="C135" s="76" t="s">
        <v>96</v>
      </c>
      <c r="D135" s="69" t="s">
        <v>10</v>
      </c>
      <c r="E135" s="70">
        <v>4</v>
      </c>
      <c r="F135" s="71"/>
      <c r="G135" s="72"/>
      <c r="H135" s="77">
        <f>+ROUND(F135*E135,2)</f>
        <v>0</v>
      </c>
    </row>
    <row r="136" spans="2:8" s="74" customFormat="1" ht="38.25" x14ac:dyDescent="0.25">
      <c r="B136" s="75">
        <v>84</v>
      </c>
      <c r="C136" s="76" t="s">
        <v>32</v>
      </c>
      <c r="D136" s="69" t="s">
        <v>13</v>
      </c>
      <c r="E136" s="70">
        <v>31</v>
      </c>
      <c r="F136" s="71"/>
      <c r="G136" s="72"/>
      <c r="H136" s="77">
        <f>+ROUND(F136*E136,2)</f>
        <v>0</v>
      </c>
    </row>
    <row r="137" spans="2:8" s="74" customFormat="1" ht="51" x14ac:dyDescent="0.25">
      <c r="B137" s="75">
        <v>85</v>
      </c>
      <c r="C137" s="76" t="s">
        <v>33</v>
      </c>
      <c r="D137" s="69" t="s">
        <v>34</v>
      </c>
      <c r="E137" s="70">
        <v>85</v>
      </c>
      <c r="F137" s="71"/>
      <c r="G137" s="72"/>
      <c r="H137" s="77">
        <f>+ROUND(F137*E137,2)</f>
        <v>0</v>
      </c>
    </row>
    <row r="138" spans="2:8" s="74" customFormat="1" x14ac:dyDescent="0.25">
      <c r="B138" s="78" t="s">
        <v>185</v>
      </c>
      <c r="C138" s="68" t="s">
        <v>35</v>
      </c>
      <c r="D138" s="69"/>
      <c r="E138" s="70"/>
      <c r="F138" s="71"/>
      <c r="G138" s="72"/>
      <c r="H138" s="73">
        <f>SUBTOTAL(9,H139:H147)</f>
        <v>0</v>
      </c>
    </row>
    <row r="139" spans="2:8" s="74" customFormat="1" ht="89.25" x14ac:dyDescent="0.25">
      <c r="B139" s="75">
        <v>86</v>
      </c>
      <c r="C139" s="76" t="s">
        <v>36</v>
      </c>
      <c r="D139" s="69" t="s">
        <v>34</v>
      </c>
      <c r="E139" s="70">
        <v>37</v>
      </c>
      <c r="F139" s="71"/>
      <c r="G139" s="72"/>
      <c r="H139" s="77">
        <f t="shared" ref="H139:H147" si="4">+ROUND(F139*E139,2)</f>
        <v>0</v>
      </c>
    </row>
    <row r="140" spans="2:8" s="74" customFormat="1" ht="114.75" x14ac:dyDescent="0.25">
      <c r="B140" s="75">
        <v>87</v>
      </c>
      <c r="C140" s="76" t="s">
        <v>37</v>
      </c>
      <c r="D140" s="69" t="s">
        <v>34</v>
      </c>
      <c r="E140" s="70">
        <v>76</v>
      </c>
      <c r="F140" s="71"/>
      <c r="G140" s="72"/>
      <c r="H140" s="77">
        <f t="shared" si="4"/>
        <v>0</v>
      </c>
    </row>
    <row r="141" spans="2:8" s="74" customFormat="1" ht="38.25" x14ac:dyDescent="0.25">
      <c r="B141" s="75">
        <v>88</v>
      </c>
      <c r="C141" s="76" t="s">
        <v>114</v>
      </c>
      <c r="D141" s="69" t="s">
        <v>13</v>
      </c>
      <c r="E141" s="70">
        <v>1</v>
      </c>
      <c r="F141" s="71"/>
      <c r="G141" s="72"/>
      <c r="H141" s="77">
        <f t="shared" si="4"/>
        <v>0</v>
      </c>
    </row>
    <row r="142" spans="2:8" s="74" customFormat="1" ht="25.5" x14ac:dyDescent="0.25">
      <c r="B142" s="75">
        <v>89</v>
      </c>
      <c r="C142" s="76" t="s">
        <v>115</v>
      </c>
      <c r="D142" s="69" t="s">
        <v>13</v>
      </c>
      <c r="E142" s="70">
        <v>8</v>
      </c>
      <c r="F142" s="71"/>
      <c r="G142" s="72"/>
      <c r="H142" s="77">
        <f t="shared" si="4"/>
        <v>0</v>
      </c>
    </row>
    <row r="143" spans="2:8" s="74" customFormat="1" ht="76.5" x14ac:dyDescent="0.25">
      <c r="B143" s="75">
        <v>90</v>
      </c>
      <c r="C143" s="76" t="s">
        <v>116</v>
      </c>
      <c r="D143" s="69" t="s">
        <v>34</v>
      </c>
      <c r="E143" s="70">
        <v>8</v>
      </c>
      <c r="F143" s="71"/>
      <c r="G143" s="72"/>
      <c r="H143" s="77">
        <f t="shared" si="4"/>
        <v>0</v>
      </c>
    </row>
    <row r="144" spans="2:8" s="74" customFormat="1" ht="114.75" x14ac:dyDescent="0.25">
      <c r="B144" s="75">
        <v>91</v>
      </c>
      <c r="C144" s="76" t="s">
        <v>37</v>
      </c>
      <c r="D144" s="69" t="s">
        <v>34</v>
      </c>
      <c r="E144" s="70">
        <v>9</v>
      </c>
      <c r="F144" s="71"/>
      <c r="G144" s="72"/>
      <c r="H144" s="77">
        <f t="shared" si="4"/>
        <v>0</v>
      </c>
    </row>
    <row r="145" spans="2:8" s="74" customFormat="1" ht="38.25" x14ac:dyDescent="0.25">
      <c r="B145" s="75">
        <v>92</v>
      </c>
      <c r="C145" s="76" t="s">
        <v>98</v>
      </c>
      <c r="D145" s="69" t="s">
        <v>13</v>
      </c>
      <c r="E145" s="70">
        <v>45</v>
      </c>
      <c r="F145" s="71"/>
      <c r="G145" s="72"/>
      <c r="H145" s="77">
        <f t="shared" si="4"/>
        <v>0</v>
      </c>
    </row>
    <row r="146" spans="2:8" s="74" customFormat="1" ht="38.25" x14ac:dyDescent="0.25">
      <c r="B146" s="75">
        <v>93</v>
      </c>
      <c r="C146" s="76" t="s">
        <v>99</v>
      </c>
      <c r="D146" s="69" t="s">
        <v>13</v>
      </c>
      <c r="E146" s="70">
        <v>51</v>
      </c>
      <c r="F146" s="71"/>
      <c r="G146" s="72"/>
      <c r="H146" s="77">
        <f t="shared" si="4"/>
        <v>0</v>
      </c>
    </row>
    <row r="147" spans="2:8" s="74" customFormat="1" ht="51" x14ac:dyDescent="0.25">
      <c r="B147" s="75">
        <v>94</v>
      </c>
      <c r="C147" s="76" t="s">
        <v>39</v>
      </c>
      <c r="D147" s="69" t="s">
        <v>13</v>
      </c>
      <c r="E147" s="70">
        <v>29</v>
      </c>
      <c r="F147" s="71"/>
      <c r="G147" s="72"/>
      <c r="H147" s="77">
        <f t="shared" si="4"/>
        <v>0</v>
      </c>
    </row>
    <row r="148" spans="2:8" s="74" customFormat="1" x14ac:dyDescent="0.25">
      <c r="B148" s="78" t="s">
        <v>186</v>
      </c>
      <c r="C148" s="68" t="s">
        <v>18</v>
      </c>
      <c r="D148" s="69"/>
      <c r="E148" s="70"/>
      <c r="F148" s="71"/>
      <c r="G148" s="72"/>
      <c r="H148" s="73">
        <f>SUBTOTAL(9,H149:H153)</f>
        <v>0</v>
      </c>
    </row>
    <row r="149" spans="2:8" s="74" customFormat="1" ht="127.5" x14ac:dyDescent="0.25">
      <c r="B149" s="75">
        <v>95</v>
      </c>
      <c r="C149" s="76" t="s">
        <v>20</v>
      </c>
      <c r="D149" s="69" t="s">
        <v>10</v>
      </c>
      <c r="E149" s="70">
        <v>64</v>
      </c>
      <c r="F149" s="71"/>
      <c r="G149" s="72"/>
      <c r="H149" s="77">
        <f>+ROUND(F149*E149,2)</f>
        <v>0</v>
      </c>
    </row>
    <row r="150" spans="2:8" s="74" customFormat="1" ht="38.25" x14ac:dyDescent="0.25">
      <c r="B150" s="75">
        <v>96</v>
      </c>
      <c r="C150" s="76" t="s">
        <v>90</v>
      </c>
      <c r="D150" s="69" t="s">
        <v>10</v>
      </c>
      <c r="E150" s="70">
        <v>210</v>
      </c>
      <c r="F150" s="71"/>
      <c r="G150" s="72"/>
      <c r="H150" s="77">
        <f>+ROUND(F150*E150,2)</f>
        <v>0</v>
      </c>
    </row>
    <row r="151" spans="2:8" s="74" customFormat="1" ht="25.5" x14ac:dyDescent="0.25">
      <c r="B151" s="75">
        <v>97</v>
      </c>
      <c r="C151" s="76" t="s">
        <v>102</v>
      </c>
      <c r="D151" s="69" t="s">
        <v>13</v>
      </c>
      <c r="E151" s="70">
        <v>1</v>
      </c>
      <c r="F151" s="71"/>
      <c r="G151" s="72"/>
      <c r="H151" s="77">
        <f>+ROUND(F151*E151,2)</f>
        <v>0</v>
      </c>
    </row>
    <row r="152" spans="2:8" s="74" customFormat="1" ht="25.5" x14ac:dyDescent="0.25">
      <c r="B152" s="75">
        <v>98</v>
      </c>
      <c r="C152" s="76" t="s">
        <v>103</v>
      </c>
      <c r="D152" s="69" t="s">
        <v>13</v>
      </c>
      <c r="E152" s="70">
        <v>1</v>
      </c>
      <c r="F152" s="71"/>
      <c r="G152" s="72"/>
      <c r="H152" s="77">
        <f>+ROUND(F152*E152,2)</f>
        <v>0</v>
      </c>
    </row>
    <row r="153" spans="2:8" s="74" customFormat="1" ht="25.5" x14ac:dyDescent="0.25">
      <c r="B153" s="75">
        <v>99</v>
      </c>
      <c r="C153" s="76" t="s">
        <v>104</v>
      </c>
      <c r="D153" s="69" t="s">
        <v>13</v>
      </c>
      <c r="E153" s="70">
        <v>18</v>
      </c>
      <c r="F153" s="71"/>
      <c r="G153" s="72"/>
      <c r="H153" s="77">
        <f>+ROUND(F153*E153,2)</f>
        <v>0</v>
      </c>
    </row>
    <row r="154" spans="2:8" s="74" customFormat="1" x14ac:dyDescent="0.25">
      <c r="B154" s="78" t="s">
        <v>187</v>
      </c>
      <c r="C154" s="68" t="s">
        <v>40</v>
      </c>
      <c r="D154" s="69"/>
      <c r="E154" s="70"/>
      <c r="F154" s="71"/>
      <c r="G154" s="72"/>
      <c r="H154" s="73">
        <f>SUBTOTAL(9,H155:H169)</f>
        <v>0</v>
      </c>
    </row>
    <row r="155" spans="2:8" s="74" customFormat="1" ht="63.75" x14ac:dyDescent="0.25">
      <c r="B155" s="75">
        <v>100</v>
      </c>
      <c r="C155" s="76" t="s">
        <v>41</v>
      </c>
      <c r="D155" s="69" t="s">
        <v>13</v>
      </c>
      <c r="E155" s="70">
        <v>3</v>
      </c>
      <c r="F155" s="71"/>
      <c r="G155" s="72"/>
      <c r="H155" s="77">
        <f t="shared" ref="H155:H169" si="5">+ROUND(F155*E155,2)</f>
        <v>0</v>
      </c>
    </row>
    <row r="156" spans="2:8" s="74" customFormat="1" ht="63.75" x14ac:dyDescent="0.25">
      <c r="B156" s="75">
        <v>101</v>
      </c>
      <c r="C156" s="76" t="s">
        <v>105</v>
      </c>
      <c r="D156" s="69" t="s">
        <v>13</v>
      </c>
      <c r="E156" s="70">
        <v>3</v>
      </c>
      <c r="F156" s="71"/>
      <c r="G156" s="72"/>
      <c r="H156" s="77">
        <f t="shared" si="5"/>
        <v>0</v>
      </c>
    </row>
    <row r="157" spans="2:8" s="74" customFormat="1" ht="25.5" x14ac:dyDescent="0.25">
      <c r="B157" s="75">
        <v>102</v>
      </c>
      <c r="C157" s="76" t="s">
        <v>42</v>
      </c>
      <c r="D157" s="69" t="s">
        <v>13</v>
      </c>
      <c r="E157" s="70">
        <v>3</v>
      </c>
      <c r="F157" s="71"/>
      <c r="G157" s="72"/>
      <c r="H157" s="77">
        <f t="shared" si="5"/>
        <v>0</v>
      </c>
    </row>
    <row r="158" spans="2:8" s="74" customFormat="1" ht="25.5" x14ac:dyDescent="0.25">
      <c r="B158" s="75">
        <v>103</v>
      </c>
      <c r="C158" s="76" t="s">
        <v>43</v>
      </c>
      <c r="D158" s="69" t="s">
        <v>13</v>
      </c>
      <c r="E158" s="70">
        <v>6</v>
      </c>
      <c r="F158" s="71"/>
      <c r="G158" s="72"/>
      <c r="H158" s="77">
        <f t="shared" si="5"/>
        <v>0</v>
      </c>
    </row>
    <row r="159" spans="2:8" s="74" customFormat="1" ht="25.5" x14ac:dyDescent="0.25">
      <c r="B159" s="75">
        <v>104</v>
      </c>
      <c r="C159" s="76" t="s">
        <v>44</v>
      </c>
      <c r="D159" s="69" t="s">
        <v>13</v>
      </c>
      <c r="E159" s="70">
        <v>6</v>
      </c>
      <c r="F159" s="71"/>
      <c r="G159" s="72"/>
      <c r="H159" s="77">
        <f t="shared" si="5"/>
        <v>0</v>
      </c>
    </row>
    <row r="160" spans="2:8" s="74" customFormat="1" ht="51" x14ac:dyDescent="0.25">
      <c r="B160" s="75">
        <v>105</v>
      </c>
      <c r="C160" s="76" t="s">
        <v>45</v>
      </c>
      <c r="D160" s="69" t="s">
        <v>13</v>
      </c>
      <c r="E160" s="70">
        <v>3</v>
      </c>
      <c r="F160" s="71"/>
      <c r="G160" s="72"/>
      <c r="H160" s="77">
        <f t="shared" si="5"/>
        <v>0</v>
      </c>
    </row>
    <row r="161" spans="2:8" s="74" customFormat="1" ht="51" x14ac:dyDescent="0.25">
      <c r="B161" s="75">
        <v>106</v>
      </c>
      <c r="C161" s="76" t="s">
        <v>106</v>
      </c>
      <c r="D161" s="69" t="s">
        <v>13</v>
      </c>
      <c r="E161" s="70">
        <v>3</v>
      </c>
      <c r="F161" s="71"/>
      <c r="G161" s="72"/>
      <c r="H161" s="77">
        <f t="shared" si="5"/>
        <v>0</v>
      </c>
    </row>
    <row r="162" spans="2:8" s="74" customFormat="1" ht="25.5" x14ac:dyDescent="0.25">
      <c r="B162" s="75">
        <v>107</v>
      </c>
      <c r="C162" s="76" t="s">
        <v>107</v>
      </c>
      <c r="D162" s="69" t="s">
        <v>13</v>
      </c>
      <c r="E162" s="70">
        <v>3</v>
      </c>
      <c r="F162" s="71"/>
      <c r="G162" s="72"/>
      <c r="H162" s="77">
        <f t="shared" si="5"/>
        <v>0</v>
      </c>
    </row>
    <row r="163" spans="2:8" s="74" customFormat="1" ht="38.25" x14ac:dyDescent="0.25">
      <c r="B163" s="75">
        <v>108</v>
      </c>
      <c r="C163" s="76" t="s">
        <v>46</v>
      </c>
      <c r="D163" s="69" t="s">
        <v>13</v>
      </c>
      <c r="E163" s="70">
        <v>3</v>
      </c>
      <c r="F163" s="71"/>
      <c r="G163" s="72"/>
      <c r="H163" s="77">
        <f t="shared" si="5"/>
        <v>0</v>
      </c>
    </row>
    <row r="164" spans="2:8" s="74" customFormat="1" ht="38.25" x14ac:dyDescent="0.25">
      <c r="B164" s="75">
        <v>109</v>
      </c>
      <c r="C164" s="76" t="s">
        <v>47</v>
      </c>
      <c r="D164" s="69" t="s">
        <v>13</v>
      </c>
      <c r="E164" s="70">
        <v>6</v>
      </c>
      <c r="F164" s="71"/>
      <c r="G164" s="72"/>
      <c r="H164" s="77">
        <f t="shared" si="5"/>
        <v>0</v>
      </c>
    </row>
    <row r="165" spans="2:8" s="74" customFormat="1" ht="25.5" x14ac:dyDescent="0.25">
      <c r="B165" s="75">
        <v>110</v>
      </c>
      <c r="C165" s="76" t="s">
        <v>48</v>
      </c>
      <c r="D165" s="69" t="s">
        <v>13</v>
      </c>
      <c r="E165" s="70">
        <v>4</v>
      </c>
      <c r="F165" s="71"/>
      <c r="G165" s="72"/>
      <c r="H165" s="77">
        <f t="shared" si="5"/>
        <v>0</v>
      </c>
    </row>
    <row r="166" spans="2:8" s="74" customFormat="1" ht="25.5" x14ac:dyDescent="0.25">
      <c r="B166" s="75">
        <v>111</v>
      </c>
      <c r="C166" s="76" t="s">
        <v>49</v>
      </c>
      <c r="D166" s="69" t="s">
        <v>13</v>
      </c>
      <c r="E166" s="70">
        <v>4</v>
      </c>
      <c r="F166" s="71"/>
      <c r="G166" s="72"/>
      <c r="H166" s="77">
        <f t="shared" si="5"/>
        <v>0</v>
      </c>
    </row>
    <row r="167" spans="2:8" s="74" customFormat="1" ht="38.25" x14ac:dyDescent="0.25">
      <c r="B167" s="75">
        <v>112</v>
      </c>
      <c r="C167" s="76" t="s">
        <v>50</v>
      </c>
      <c r="D167" s="69" t="s">
        <v>13</v>
      </c>
      <c r="E167" s="70">
        <v>4</v>
      </c>
      <c r="F167" s="71"/>
      <c r="G167" s="72"/>
      <c r="H167" s="77">
        <f t="shared" si="5"/>
        <v>0</v>
      </c>
    </row>
    <row r="168" spans="2:8" s="74" customFormat="1" ht="25.5" x14ac:dyDescent="0.25">
      <c r="B168" s="75">
        <v>113</v>
      </c>
      <c r="C168" s="76" t="s">
        <v>108</v>
      </c>
      <c r="D168" s="69" t="s">
        <v>13</v>
      </c>
      <c r="E168" s="70">
        <v>1</v>
      </c>
      <c r="F168" s="71"/>
      <c r="G168" s="72"/>
      <c r="H168" s="77">
        <f t="shared" si="5"/>
        <v>0</v>
      </c>
    </row>
    <row r="169" spans="2:8" s="74" customFormat="1" ht="51" x14ac:dyDescent="0.25">
      <c r="B169" s="75">
        <v>114</v>
      </c>
      <c r="C169" s="76" t="s">
        <v>117</v>
      </c>
      <c r="D169" s="69" t="s">
        <v>13</v>
      </c>
      <c r="E169" s="70">
        <v>4</v>
      </c>
      <c r="F169" s="71"/>
      <c r="G169" s="72"/>
      <c r="H169" s="77">
        <f t="shared" si="5"/>
        <v>0</v>
      </c>
    </row>
    <row r="170" spans="2:8" s="74" customFormat="1" x14ac:dyDescent="0.25">
      <c r="B170" s="79" t="s">
        <v>156</v>
      </c>
      <c r="C170" s="80" t="s">
        <v>51</v>
      </c>
      <c r="D170" s="69"/>
      <c r="E170" s="70"/>
      <c r="F170" s="71"/>
      <c r="G170" s="72"/>
      <c r="H170" s="81">
        <f>+H171+H175+H177</f>
        <v>0</v>
      </c>
    </row>
    <row r="171" spans="2:8" s="74" customFormat="1" x14ac:dyDescent="0.25">
      <c r="B171" s="78" t="s">
        <v>157</v>
      </c>
      <c r="C171" s="68" t="s">
        <v>59</v>
      </c>
      <c r="D171" s="69"/>
      <c r="E171" s="70"/>
      <c r="F171" s="71"/>
      <c r="G171" s="72"/>
      <c r="H171" s="73">
        <f>SUBTOTAL(9,H172:H174)</f>
        <v>0</v>
      </c>
    </row>
    <row r="172" spans="2:8" s="74" customFormat="1" ht="51" x14ac:dyDescent="0.25">
      <c r="B172" s="75">
        <v>115</v>
      </c>
      <c r="C172" s="76" t="s">
        <v>53</v>
      </c>
      <c r="D172" s="69" t="s">
        <v>10</v>
      </c>
      <c r="E172" s="70">
        <v>270</v>
      </c>
      <c r="F172" s="71"/>
      <c r="G172" s="72"/>
      <c r="H172" s="77">
        <f>+ROUND(F172*E172,2)</f>
        <v>0</v>
      </c>
    </row>
    <row r="173" spans="2:8" s="74" customFormat="1" ht="38.25" x14ac:dyDescent="0.25">
      <c r="B173" s="75">
        <v>116</v>
      </c>
      <c r="C173" s="76" t="s">
        <v>27</v>
      </c>
      <c r="D173" s="69" t="s">
        <v>26</v>
      </c>
      <c r="E173" s="70">
        <v>6</v>
      </c>
      <c r="F173" s="71"/>
      <c r="G173" s="72"/>
      <c r="H173" s="77">
        <f>+ROUND(F173*E173,2)</f>
        <v>0</v>
      </c>
    </row>
    <row r="174" spans="2:8" s="74" customFormat="1" ht="38.25" x14ac:dyDescent="0.25">
      <c r="B174" s="75">
        <v>117</v>
      </c>
      <c r="C174" s="76" t="s">
        <v>28</v>
      </c>
      <c r="D174" s="69" t="s">
        <v>29</v>
      </c>
      <c r="E174" s="70">
        <v>54</v>
      </c>
      <c r="F174" s="71"/>
      <c r="G174" s="72"/>
      <c r="H174" s="77">
        <f>+ROUND(F174*E174,2)</f>
        <v>0</v>
      </c>
    </row>
    <row r="175" spans="2:8" s="74" customFormat="1" x14ac:dyDescent="0.25">
      <c r="B175" s="78" t="s">
        <v>158</v>
      </c>
      <c r="C175" s="68" t="s">
        <v>60</v>
      </c>
      <c r="D175" s="69"/>
      <c r="E175" s="70"/>
      <c r="F175" s="71"/>
      <c r="G175" s="72"/>
      <c r="H175" s="73">
        <f>SUBTOTAL(9,H176)</f>
        <v>0</v>
      </c>
    </row>
    <row r="176" spans="2:8" s="74" customFormat="1" ht="76.5" x14ac:dyDescent="0.25">
      <c r="B176" s="75">
        <v>118</v>
      </c>
      <c r="C176" s="76" t="s">
        <v>69</v>
      </c>
      <c r="D176" s="69" t="s">
        <v>10</v>
      </c>
      <c r="E176" s="70">
        <v>10</v>
      </c>
      <c r="F176" s="71"/>
      <c r="G176" s="72"/>
      <c r="H176" s="77">
        <f>+ROUND(F176*E176,2)</f>
        <v>0</v>
      </c>
    </row>
    <row r="177" spans="2:8" s="74" customFormat="1" x14ac:dyDescent="0.25">
      <c r="B177" s="78" t="s">
        <v>159</v>
      </c>
      <c r="C177" s="68" t="s">
        <v>61</v>
      </c>
      <c r="D177" s="69"/>
      <c r="E177" s="70"/>
      <c r="F177" s="71"/>
      <c r="G177" s="72"/>
      <c r="H177" s="73">
        <f>SUBTOTAL(9,H178)</f>
        <v>0</v>
      </c>
    </row>
    <row r="178" spans="2:8" s="74" customFormat="1" ht="63.75" x14ac:dyDescent="0.25">
      <c r="B178" s="75">
        <v>119</v>
      </c>
      <c r="C178" s="76" t="s">
        <v>110</v>
      </c>
      <c r="D178" s="69" t="s">
        <v>10</v>
      </c>
      <c r="E178" s="70">
        <v>270</v>
      </c>
      <c r="F178" s="71"/>
      <c r="G178" s="72"/>
      <c r="H178" s="77">
        <f>+ROUND(F178*E178,2)</f>
        <v>0</v>
      </c>
    </row>
    <row r="179" spans="2:8" s="74" customFormat="1" x14ac:dyDescent="0.25">
      <c r="B179" s="79" t="s">
        <v>160</v>
      </c>
      <c r="C179" s="80" t="s">
        <v>54</v>
      </c>
      <c r="D179" s="69"/>
      <c r="E179" s="70"/>
      <c r="F179" s="71"/>
      <c r="G179" s="72"/>
      <c r="H179" s="81">
        <f>SUM(H180)</f>
        <v>0</v>
      </c>
    </row>
    <row r="180" spans="2:8" s="74" customFormat="1" ht="25.5" x14ac:dyDescent="0.25">
      <c r="B180" s="75">
        <v>120</v>
      </c>
      <c r="C180" s="76" t="s">
        <v>55</v>
      </c>
      <c r="D180" s="69" t="s">
        <v>10</v>
      </c>
      <c r="E180" s="70">
        <v>270</v>
      </c>
      <c r="F180" s="71"/>
      <c r="G180" s="72"/>
      <c r="H180" s="77">
        <f>+ROUND(F180*E180,2)</f>
        <v>0</v>
      </c>
    </row>
    <row r="181" spans="2:8" s="74" customFormat="1" x14ac:dyDescent="0.25">
      <c r="B181" s="79" t="s">
        <v>161</v>
      </c>
      <c r="C181" s="80" t="s">
        <v>84</v>
      </c>
      <c r="D181" s="69"/>
      <c r="E181" s="70"/>
      <c r="F181" s="71"/>
      <c r="G181" s="72"/>
      <c r="H181" s="81">
        <f>SUM(H182)</f>
        <v>0</v>
      </c>
    </row>
    <row r="182" spans="2:8" s="74" customFormat="1" ht="297.75" customHeight="1" x14ac:dyDescent="0.25">
      <c r="B182" s="75">
        <v>121</v>
      </c>
      <c r="C182" s="76" t="s">
        <v>111</v>
      </c>
      <c r="D182" s="69" t="s">
        <v>13</v>
      </c>
      <c r="E182" s="70">
        <v>1</v>
      </c>
      <c r="F182" s="71"/>
      <c r="G182" s="72"/>
      <c r="H182" s="77">
        <f>+ROUND(F182*E182,2)</f>
        <v>0</v>
      </c>
    </row>
    <row r="183" spans="2:8" s="74" customFormat="1" ht="28.5" customHeight="1" x14ac:dyDescent="0.25">
      <c r="B183" s="90" t="s">
        <v>62</v>
      </c>
      <c r="C183" s="84" t="s">
        <v>193</v>
      </c>
      <c r="D183" s="85"/>
      <c r="E183" s="86"/>
      <c r="F183" s="87"/>
      <c r="G183" s="88"/>
      <c r="H183" s="89">
        <f>+H184+H196+H200+H203+H213+H251+H258+H260</f>
        <v>0</v>
      </c>
    </row>
    <row r="184" spans="2:8" s="74" customFormat="1" x14ac:dyDescent="0.25">
      <c r="B184" s="79" t="s">
        <v>162</v>
      </c>
      <c r="C184" s="80" t="s">
        <v>8</v>
      </c>
      <c r="D184" s="69"/>
      <c r="E184" s="70"/>
      <c r="F184" s="71"/>
      <c r="G184" s="72"/>
      <c r="H184" s="81">
        <f>+H185+H187</f>
        <v>0</v>
      </c>
    </row>
    <row r="185" spans="2:8" s="74" customFormat="1" x14ac:dyDescent="0.25">
      <c r="B185" s="78" t="s">
        <v>163</v>
      </c>
      <c r="C185" s="68" t="s">
        <v>57</v>
      </c>
      <c r="D185" s="69"/>
      <c r="E185" s="70"/>
      <c r="F185" s="71"/>
      <c r="G185" s="72"/>
      <c r="H185" s="73">
        <f>SUBTOTAL(9,H186)</f>
        <v>0</v>
      </c>
    </row>
    <row r="186" spans="2:8" s="74" customFormat="1" ht="25.5" x14ac:dyDescent="0.25">
      <c r="B186" s="75">
        <v>122</v>
      </c>
      <c r="C186" s="76" t="s">
        <v>11</v>
      </c>
      <c r="D186" s="69" t="s">
        <v>10</v>
      </c>
      <c r="E186" s="70">
        <v>46.25</v>
      </c>
      <c r="F186" s="71"/>
      <c r="G186" s="72"/>
      <c r="H186" s="77">
        <f>+ROUND(F186*E186,2)</f>
        <v>0</v>
      </c>
    </row>
    <row r="187" spans="2:8" s="74" customFormat="1" x14ac:dyDescent="0.25">
      <c r="B187" s="78" t="s">
        <v>164</v>
      </c>
      <c r="C187" s="68" t="s">
        <v>58</v>
      </c>
      <c r="D187" s="69"/>
      <c r="E187" s="70"/>
      <c r="F187" s="71"/>
      <c r="G187" s="72"/>
      <c r="H187" s="73">
        <f>SUBTOTAL(9,H188:H195)</f>
        <v>0</v>
      </c>
    </row>
    <row r="188" spans="2:8" s="74" customFormat="1" ht="51" x14ac:dyDescent="0.25">
      <c r="B188" s="75">
        <v>123</v>
      </c>
      <c r="C188" s="76" t="s">
        <v>86</v>
      </c>
      <c r="D188" s="69" t="s">
        <v>13</v>
      </c>
      <c r="E188" s="70">
        <v>1</v>
      </c>
      <c r="F188" s="71"/>
      <c r="G188" s="72"/>
      <c r="H188" s="77">
        <f t="shared" ref="H188:H195" si="6">+ROUND(F188*E188,2)</f>
        <v>0</v>
      </c>
    </row>
    <row r="189" spans="2:8" s="74" customFormat="1" ht="102" x14ac:dyDescent="0.25">
      <c r="B189" s="75">
        <v>124</v>
      </c>
      <c r="C189" s="76" t="s">
        <v>14</v>
      </c>
      <c r="D189" s="69" t="s">
        <v>13</v>
      </c>
      <c r="E189" s="70">
        <v>1</v>
      </c>
      <c r="F189" s="71"/>
      <c r="G189" s="72"/>
      <c r="H189" s="77">
        <f t="shared" si="6"/>
        <v>0</v>
      </c>
    </row>
    <row r="190" spans="2:8" s="74" customFormat="1" ht="102" x14ac:dyDescent="0.25">
      <c r="B190" s="75">
        <v>125</v>
      </c>
      <c r="C190" s="76" t="s">
        <v>87</v>
      </c>
      <c r="D190" s="69" t="s">
        <v>13</v>
      </c>
      <c r="E190" s="70">
        <v>1</v>
      </c>
      <c r="F190" s="71"/>
      <c r="G190" s="72"/>
      <c r="H190" s="77">
        <f t="shared" si="6"/>
        <v>0</v>
      </c>
    </row>
    <row r="191" spans="2:8" s="74" customFormat="1" ht="38.25" x14ac:dyDescent="0.25">
      <c r="B191" s="75">
        <v>126</v>
      </c>
      <c r="C191" s="76" t="s">
        <v>17</v>
      </c>
      <c r="D191" s="69" t="s">
        <v>13</v>
      </c>
      <c r="E191" s="70">
        <v>17</v>
      </c>
      <c r="F191" s="71"/>
      <c r="G191" s="72"/>
      <c r="H191" s="77">
        <f t="shared" si="6"/>
        <v>0</v>
      </c>
    </row>
    <row r="192" spans="2:8" s="74" customFormat="1" ht="51" x14ac:dyDescent="0.25">
      <c r="B192" s="75">
        <v>127</v>
      </c>
      <c r="C192" s="76" t="s">
        <v>89</v>
      </c>
      <c r="D192" s="69" t="s">
        <v>83</v>
      </c>
      <c r="E192" s="70">
        <v>1472.52</v>
      </c>
      <c r="F192" s="71"/>
      <c r="G192" s="72"/>
      <c r="H192" s="77">
        <f t="shared" si="6"/>
        <v>0</v>
      </c>
    </row>
    <row r="193" spans="2:8" s="74" customFormat="1" ht="51" x14ac:dyDescent="0.25">
      <c r="B193" s="75">
        <v>128</v>
      </c>
      <c r="C193" s="76" t="s">
        <v>118</v>
      </c>
      <c r="D193" s="69" t="s">
        <v>10</v>
      </c>
      <c r="E193" s="70">
        <v>18</v>
      </c>
      <c r="F193" s="71"/>
      <c r="G193" s="72"/>
      <c r="H193" s="77">
        <f t="shared" si="6"/>
        <v>0</v>
      </c>
    </row>
    <row r="194" spans="2:8" s="74" customFormat="1" ht="140.25" x14ac:dyDescent="0.25">
      <c r="B194" s="75">
        <v>129</v>
      </c>
      <c r="C194" s="76" t="s">
        <v>15</v>
      </c>
      <c r="D194" s="69" t="s">
        <v>10</v>
      </c>
      <c r="E194" s="70">
        <v>215</v>
      </c>
      <c r="F194" s="71"/>
      <c r="G194" s="72"/>
      <c r="H194" s="77">
        <f t="shared" si="6"/>
        <v>0</v>
      </c>
    </row>
    <row r="195" spans="2:8" s="74" customFormat="1" ht="38.25" x14ac:dyDescent="0.25">
      <c r="B195" s="75">
        <v>130</v>
      </c>
      <c r="C195" s="76" t="s">
        <v>16</v>
      </c>
      <c r="D195" s="69" t="s">
        <v>10</v>
      </c>
      <c r="E195" s="70">
        <v>8</v>
      </c>
      <c r="F195" s="71"/>
      <c r="G195" s="72"/>
      <c r="H195" s="77">
        <f t="shared" si="6"/>
        <v>0</v>
      </c>
    </row>
    <row r="196" spans="2:8" s="74" customFormat="1" x14ac:dyDescent="0.25">
      <c r="B196" s="79" t="s">
        <v>165</v>
      </c>
      <c r="C196" s="80" t="s">
        <v>18</v>
      </c>
      <c r="D196" s="69"/>
      <c r="E196" s="70"/>
      <c r="F196" s="71"/>
      <c r="G196" s="72"/>
      <c r="H196" s="81">
        <f>SUM(H197:H199)</f>
        <v>0</v>
      </c>
    </row>
    <row r="197" spans="2:8" s="74" customFormat="1" ht="51" x14ac:dyDescent="0.25">
      <c r="B197" s="75">
        <v>131</v>
      </c>
      <c r="C197" s="76" t="s">
        <v>19</v>
      </c>
      <c r="D197" s="69" t="s">
        <v>10</v>
      </c>
      <c r="E197" s="70">
        <v>426</v>
      </c>
      <c r="F197" s="71"/>
      <c r="G197" s="72"/>
      <c r="H197" s="77">
        <f>+ROUND(F197*E197,2)</f>
        <v>0</v>
      </c>
    </row>
    <row r="198" spans="2:8" s="74" customFormat="1" ht="76.5" x14ac:dyDescent="0.25">
      <c r="B198" s="75">
        <v>132</v>
      </c>
      <c r="C198" s="76" t="s">
        <v>88</v>
      </c>
      <c r="D198" s="69" t="s">
        <v>10</v>
      </c>
      <c r="E198" s="70">
        <v>16</v>
      </c>
      <c r="F198" s="71"/>
      <c r="G198" s="72"/>
      <c r="H198" s="77">
        <f>+ROUND(F198*E198,2)</f>
        <v>0</v>
      </c>
    </row>
    <row r="199" spans="2:8" s="74" customFormat="1" ht="38.25" x14ac:dyDescent="0.25">
      <c r="B199" s="75">
        <v>133</v>
      </c>
      <c r="C199" s="76" t="s">
        <v>90</v>
      </c>
      <c r="D199" s="69" t="s">
        <v>10</v>
      </c>
      <c r="E199" s="70">
        <v>212</v>
      </c>
      <c r="F199" s="71"/>
      <c r="G199" s="72"/>
      <c r="H199" s="77">
        <f>+ROUND(F199*E199,2)</f>
        <v>0</v>
      </c>
    </row>
    <row r="200" spans="2:8" s="74" customFormat="1" x14ac:dyDescent="0.25">
      <c r="B200" s="79" t="s">
        <v>166</v>
      </c>
      <c r="C200" s="80" t="s">
        <v>21</v>
      </c>
      <c r="D200" s="69"/>
      <c r="E200" s="70"/>
      <c r="F200" s="71"/>
      <c r="G200" s="72"/>
      <c r="H200" s="81">
        <f>SUM(H201:H202)</f>
        <v>0</v>
      </c>
    </row>
    <row r="201" spans="2:8" s="74" customFormat="1" ht="38.25" x14ac:dyDescent="0.25">
      <c r="B201" s="75">
        <v>134</v>
      </c>
      <c r="C201" s="76" t="s">
        <v>68</v>
      </c>
      <c r="D201" s="69" t="s">
        <v>10</v>
      </c>
      <c r="E201" s="70">
        <v>18.75</v>
      </c>
      <c r="F201" s="71"/>
      <c r="G201" s="72"/>
      <c r="H201" s="77">
        <f>+ROUND(F201*E201,2)</f>
        <v>0</v>
      </c>
    </row>
    <row r="202" spans="2:8" s="52" customFormat="1" ht="76.5" x14ac:dyDescent="0.25">
      <c r="B202" s="65">
        <v>135</v>
      </c>
      <c r="C202" s="12" t="s">
        <v>91</v>
      </c>
      <c r="D202" s="15" t="s">
        <v>12</v>
      </c>
      <c r="E202" s="16">
        <v>112</v>
      </c>
      <c r="F202" s="17"/>
      <c r="G202" s="63"/>
      <c r="H202" s="64">
        <f>+ROUND(F202*E202,2)</f>
        <v>0</v>
      </c>
    </row>
    <row r="203" spans="2:8" s="52" customFormat="1" x14ac:dyDescent="0.25">
      <c r="B203" s="67" t="s">
        <v>167</v>
      </c>
      <c r="C203" s="10" t="s">
        <v>22</v>
      </c>
      <c r="D203" s="15"/>
      <c r="E203" s="16"/>
      <c r="F203" s="17"/>
      <c r="G203" s="63"/>
      <c r="H203" s="11">
        <f>+H204+H209+H211</f>
        <v>0</v>
      </c>
    </row>
    <row r="204" spans="2:8" s="52" customFormat="1" x14ac:dyDescent="0.25">
      <c r="B204" s="66" t="s">
        <v>168</v>
      </c>
      <c r="C204" s="13" t="s">
        <v>59</v>
      </c>
      <c r="D204" s="15"/>
      <c r="E204" s="16"/>
      <c r="F204" s="17"/>
      <c r="G204" s="63"/>
      <c r="H204" s="14">
        <f>SUBTOTAL(9,H205:H208)</f>
        <v>0</v>
      </c>
    </row>
    <row r="205" spans="2:8" s="52" customFormat="1" ht="25.5" x14ac:dyDescent="0.25">
      <c r="B205" s="65">
        <v>136</v>
      </c>
      <c r="C205" s="12" t="s">
        <v>24</v>
      </c>
      <c r="D205" s="15" t="s">
        <v>12</v>
      </c>
      <c r="E205" s="16">
        <v>13</v>
      </c>
      <c r="F205" s="17"/>
      <c r="G205" s="63"/>
      <c r="H205" s="64">
        <f>+ROUND(F205*E205,2)</f>
        <v>0</v>
      </c>
    </row>
    <row r="206" spans="2:8" s="52" customFormat="1" ht="25.5" x14ac:dyDescent="0.25">
      <c r="B206" s="65">
        <v>137</v>
      </c>
      <c r="C206" s="12" t="s">
        <v>119</v>
      </c>
      <c r="D206" s="15" t="s">
        <v>26</v>
      </c>
      <c r="E206" s="16">
        <v>40</v>
      </c>
      <c r="F206" s="17"/>
      <c r="G206" s="63"/>
      <c r="H206" s="64">
        <f>+ROUND(F206*E206,2)</f>
        <v>0</v>
      </c>
    </row>
    <row r="207" spans="2:8" s="52" customFormat="1" ht="38.25" x14ac:dyDescent="0.25">
      <c r="B207" s="65">
        <v>138</v>
      </c>
      <c r="C207" s="12" t="s">
        <v>27</v>
      </c>
      <c r="D207" s="15" t="s">
        <v>26</v>
      </c>
      <c r="E207" s="16">
        <v>12</v>
      </c>
      <c r="F207" s="17"/>
      <c r="G207" s="63"/>
      <c r="H207" s="64">
        <f>+ROUND(F207*E207,2)</f>
        <v>0</v>
      </c>
    </row>
    <row r="208" spans="2:8" s="52" customFormat="1" ht="38.25" x14ac:dyDescent="0.25">
      <c r="B208" s="65">
        <v>139</v>
      </c>
      <c r="C208" s="12" t="s">
        <v>28</v>
      </c>
      <c r="D208" s="15" t="s">
        <v>29</v>
      </c>
      <c r="E208" s="16">
        <v>140.4</v>
      </c>
      <c r="F208" s="17"/>
      <c r="G208" s="63"/>
      <c r="H208" s="64">
        <f>+ROUND(F208*E208,2)</f>
        <v>0</v>
      </c>
    </row>
    <row r="209" spans="2:8" s="52" customFormat="1" x14ac:dyDescent="0.25">
      <c r="B209" s="66" t="s">
        <v>169</v>
      </c>
      <c r="C209" s="13" t="s">
        <v>92</v>
      </c>
      <c r="D209" s="15"/>
      <c r="E209" s="16"/>
      <c r="F209" s="17"/>
      <c r="G209" s="63"/>
      <c r="H209" s="14">
        <f>SUBTOTAL(9,H210)</f>
        <v>0</v>
      </c>
    </row>
    <row r="210" spans="2:8" s="52" customFormat="1" ht="76.5" x14ac:dyDescent="0.25">
      <c r="B210" s="65">
        <v>140</v>
      </c>
      <c r="C210" s="12" t="s">
        <v>120</v>
      </c>
      <c r="D210" s="15" t="s">
        <v>26</v>
      </c>
      <c r="E210" s="16">
        <v>5</v>
      </c>
      <c r="F210" s="17"/>
      <c r="G210" s="63"/>
      <c r="H210" s="64">
        <f>+ROUND(F210*E210,2)</f>
        <v>0</v>
      </c>
    </row>
    <row r="211" spans="2:8" s="52" customFormat="1" x14ac:dyDescent="0.25">
      <c r="B211" s="66" t="s">
        <v>170</v>
      </c>
      <c r="C211" s="13" t="s">
        <v>94</v>
      </c>
      <c r="D211" s="15"/>
      <c r="E211" s="16"/>
      <c r="F211" s="17"/>
      <c r="G211" s="63"/>
      <c r="H211" s="14">
        <f>SUBTOTAL(9,H212)</f>
        <v>0</v>
      </c>
    </row>
    <row r="212" spans="2:8" s="52" customFormat="1" ht="51" x14ac:dyDescent="0.25">
      <c r="B212" s="65">
        <v>141</v>
      </c>
      <c r="C212" s="12" t="s">
        <v>95</v>
      </c>
      <c r="D212" s="15" t="s">
        <v>26</v>
      </c>
      <c r="E212" s="16">
        <v>12.4</v>
      </c>
      <c r="F212" s="17"/>
      <c r="G212" s="63"/>
      <c r="H212" s="64">
        <f>+ROUND(F212*E212,2)</f>
        <v>0</v>
      </c>
    </row>
    <row r="213" spans="2:8" s="52" customFormat="1" x14ac:dyDescent="0.25">
      <c r="B213" s="67" t="s">
        <v>171</v>
      </c>
      <c r="C213" s="10" t="s">
        <v>30</v>
      </c>
      <c r="D213" s="15"/>
      <c r="E213" s="16"/>
      <c r="F213" s="17"/>
      <c r="G213" s="63"/>
      <c r="H213" s="11">
        <f>+H214+H219+H230+H235</f>
        <v>0</v>
      </c>
    </row>
    <row r="214" spans="2:8" s="52" customFormat="1" x14ac:dyDescent="0.25">
      <c r="B214" s="66" t="s">
        <v>172</v>
      </c>
      <c r="C214" s="13" t="s">
        <v>57</v>
      </c>
      <c r="D214" s="15"/>
      <c r="E214" s="16"/>
      <c r="F214" s="17"/>
      <c r="G214" s="63"/>
      <c r="H214" s="14">
        <f>SUBTOTAL(9,H215:H218)</f>
        <v>0</v>
      </c>
    </row>
    <row r="215" spans="2:8" s="52" customFormat="1" ht="38.25" x14ac:dyDescent="0.25">
      <c r="B215" s="65">
        <v>142</v>
      </c>
      <c r="C215" s="12" t="s">
        <v>31</v>
      </c>
      <c r="D215" s="15" t="s">
        <v>13</v>
      </c>
      <c r="E215" s="16">
        <v>6</v>
      </c>
      <c r="F215" s="17"/>
      <c r="G215" s="63"/>
      <c r="H215" s="64">
        <f>+ROUND(F215*E215,2)</f>
        <v>0</v>
      </c>
    </row>
    <row r="216" spans="2:8" s="52" customFormat="1" ht="38.25" x14ac:dyDescent="0.25">
      <c r="B216" s="65">
        <v>143</v>
      </c>
      <c r="C216" s="12" t="s">
        <v>9</v>
      </c>
      <c r="D216" s="15" t="s">
        <v>10</v>
      </c>
      <c r="E216" s="16">
        <v>2</v>
      </c>
      <c r="F216" s="17"/>
      <c r="G216" s="63"/>
      <c r="H216" s="64">
        <f>+ROUND(F216*E216,2)</f>
        <v>0</v>
      </c>
    </row>
    <row r="217" spans="2:8" s="52" customFormat="1" ht="38.25" x14ac:dyDescent="0.25">
      <c r="B217" s="65">
        <v>144</v>
      </c>
      <c r="C217" s="12" t="s">
        <v>32</v>
      </c>
      <c r="D217" s="15" t="s">
        <v>13</v>
      </c>
      <c r="E217" s="16">
        <v>19</v>
      </c>
      <c r="F217" s="17"/>
      <c r="G217" s="63"/>
      <c r="H217" s="64">
        <f>+ROUND(F217*E217,2)</f>
        <v>0</v>
      </c>
    </row>
    <row r="218" spans="2:8" s="52" customFormat="1" ht="67.5" customHeight="1" x14ac:dyDescent="0.25">
      <c r="B218" s="65">
        <v>145</v>
      </c>
      <c r="C218" s="12" t="s">
        <v>33</v>
      </c>
      <c r="D218" s="15" t="s">
        <v>34</v>
      </c>
      <c r="E218" s="16">
        <v>58</v>
      </c>
      <c r="F218" s="17"/>
      <c r="G218" s="63"/>
      <c r="H218" s="64">
        <f>+ROUND(F218*E218,2)</f>
        <v>0</v>
      </c>
    </row>
    <row r="219" spans="2:8" s="52" customFormat="1" x14ac:dyDescent="0.25">
      <c r="B219" s="66" t="s">
        <v>173</v>
      </c>
      <c r="C219" s="13" t="s">
        <v>35</v>
      </c>
      <c r="D219" s="15"/>
      <c r="E219" s="16"/>
      <c r="F219" s="17"/>
      <c r="G219" s="63"/>
      <c r="H219" s="14">
        <f>SUBTOTAL(9,H220:H229)</f>
        <v>0</v>
      </c>
    </row>
    <row r="220" spans="2:8" s="52" customFormat="1" ht="126.75" customHeight="1" x14ac:dyDescent="0.25">
      <c r="B220" s="65">
        <v>146</v>
      </c>
      <c r="C220" s="12" t="s">
        <v>36</v>
      </c>
      <c r="D220" s="15" t="s">
        <v>34</v>
      </c>
      <c r="E220" s="16">
        <v>93</v>
      </c>
      <c r="F220" s="17"/>
      <c r="G220" s="63"/>
      <c r="H220" s="64">
        <f t="shared" ref="H220:H229" si="7">+ROUND(F220*E220,2)</f>
        <v>0</v>
      </c>
    </row>
    <row r="221" spans="2:8" s="52" customFormat="1" ht="156" customHeight="1" x14ac:dyDescent="0.25">
      <c r="B221" s="65">
        <v>147</v>
      </c>
      <c r="C221" s="12" t="s">
        <v>37</v>
      </c>
      <c r="D221" s="15" t="s">
        <v>34</v>
      </c>
      <c r="E221" s="16">
        <v>18</v>
      </c>
      <c r="F221" s="17"/>
      <c r="G221" s="63"/>
      <c r="H221" s="64">
        <f t="shared" si="7"/>
        <v>0</v>
      </c>
    </row>
    <row r="222" spans="2:8" s="52" customFormat="1" ht="78.75" customHeight="1" x14ac:dyDescent="0.25">
      <c r="B222" s="65">
        <v>148</v>
      </c>
      <c r="C222" s="12" t="s">
        <v>121</v>
      </c>
      <c r="D222" s="15" t="s">
        <v>13</v>
      </c>
      <c r="E222" s="16">
        <v>1</v>
      </c>
      <c r="F222" s="17"/>
      <c r="G222" s="63"/>
      <c r="H222" s="64">
        <f t="shared" si="7"/>
        <v>0</v>
      </c>
    </row>
    <row r="223" spans="2:8" s="52" customFormat="1" ht="51" customHeight="1" x14ac:dyDescent="0.25">
      <c r="B223" s="65">
        <v>149</v>
      </c>
      <c r="C223" s="12" t="s">
        <v>122</v>
      </c>
      <c r="D223" s="15" t="s">
        <v>12</v>
      </c>
      <c r="E223" s="16">
        <v>96</v>
      </c>
      <c r="F223" s="17"/>
      <c r="G223" s="63"/>
      <c r="H223" s="64">
        <f t="shared" si="7"/>
        <v>0</v>
      </c>
    </row>
    <row r="224" spans="2:8" s="52" customFormat="1" ht="76.5" x14ac:dyDescent="0.25">
      <c r="B224" s="65">
        <v>150</v>
      </c>
      <c r="C224" s="12" t="s">
        <v>116</v>
      </c>
      <c r="D224" s="15" t="s">
        <v>34</v>
      </c>
      <c r="E224" s="16">
        <v>8</v>
      </c>
      <c r="F224" s="17"/>
      <c r="G224" s="63"/>
      <c r="H224" s="64">
        <f t="shared" si="7"/>
        <v>0</v>
      </c>
    </row>
    <row r="225" spans="2:8" s="52" customFormat="1" ht="38.25" x14ac:dyDescent="0.25">
      <c r="B225" s="65">
        <v>151</v>
      </c>
      <c r="C225" s="12" t="s">
        <v>114</v>
      </c>
      <c r="D225" s="15" t="s">
        <v>13</v>
      </c>
      <c r="E225" s="16">
        <v>1</v>
      </c>
      <c r="F225" s="17"/>
      <c r="G225" s="63"/>
      <c r="H225" s="64">
        <f t="shared" si="7"/>
        <v>0</v>
      </c>
    </row>
    <row r="226" spans="2:8" s="52" customFormat="1" ht="25.5" x14ac:dyDescent="0.25">
      <c r="B226" s="65">
        <v>152</v>
      </c>
      <c r="C226" s="12" t="s">
        <v>123</v>
      </c>
      <c r="D226" s="15" t="s">
        <v>13</v>
      </c>
      <c r="E226" s="16">
        <v>8</v>
      </c>
      <c r="F226" s="17"/>
      <c r="G226" s="63"/>
      <c r="H226" s="64">
        <f t="shared" si="7"/>
        <v>0</v>
      </c>
    </row>
    <row r="227" spans="2:8" s="52" customFormat="1" ht="51" x14ac:dyDescent="0.25">
      <c r="B227" s="65">
        <v>153</v>
      </c>
      <c r="C227" s="12" t="s">
        <v>38</v>
      </c>
      <c r="D227" s="15" t="s">
        <v>13</v>
      </c>
      <c r="E227" s="16">
        <v>20</v>
      </c>
      <c r="F227" s="17"/>
      <c r="G227" s="63"/>
      <c r="H227" s="64">
        <f t="shared" si="7"/>
        <v>0</v>
      </c>
    </row>
    <row r="228" spans="2:8" s="52" customFormat="1" ht="38.25" x14ac:dyDescent="0.25">
      <c r="B228" s="65">
        <v>154</v>
      </c>
      <c r="C228" s="12" t="s">
        <v>99</v>
      </c>
      <c r="D228" s="15" t="s">
        <v>13</v>
      </c>
      <c r="E228" s="16">
        <v>41</v>
      </c>
      <c r="F228" s="17"/>
      <c r="G228" s="63"/>
      <c r="H228" s="64">
        <f t="shared" si="7"/>
        <v>0</v>
      </c>
    </row>
    <row r="229" spans="2:8" s="52" customFormat="1" ht="51" x14ac:dyDescent="0.25">
      <c r="B229" s="65">
        <v>155</v>
      </c>
      <c r="C229" s="12" t="s">
        <v>39</v>
      </c>
      <c r="D229" s="15" t="s">
        <v>13</v>
      </c>
      <c r="E229" s="16">
        <v>19</v>
      </c>
      <c r="F229" s="17"/>
      <c r="G229" s="63"/>
      <c r="H229" s="64">
        <f t="shared" si="7"/>
        <v>0</v>
      </c>
    </row>
    <row r="230" spans="2:8" s="52" customFormat="1" x14ac:dyDescent="0.25">
      <c r="B230" s="66" t="s">
        <v>174</v>
      </c>
      <c r="C230" s="13" t="s">
        <v>18</v>
      </c>
      <c r="D230" s="15"/>
      <c r="E230" s="16"/>
      <c r="F230" s="17"/>
      <c r="G230" s="63"/>
      <c r="H230" s="14">
        <f>SUBTOTAL(9,H231:H234)</f>
        <v>0</v>
      </c>
    </row>
    <row r="231" spans="2:8" s="52" customFormat="1" ht="127.5" x14ac:dyDescent="0.25">
      <c r="B231" s="65">
        <v>156</v>
      </c>
      <c r="C231" s="12" t="s">
        <v>20</v>
      </c>
      <c r="D231" s="15" t="s">
        <v>10</v>
      </c>
      <c r="E231" s="16">
        <v>30</v>
      </c>
      <c r="F231" s="17"/>
      <c r="G231" s="63"/>
      <c r="H231" s="64">
        <f>+ROUND(F231*E231,2)</f>
        <v>0</v>
      </c>
    </row>
    <row r="232" spans="2:8" s="52" customFormat="1" ht="25.5" x14ac:dyDescent="0.25">
      <c r="B232" s="65">
        <v>157</v>
      </c>
      <c r="C232" s="12" t="s">
        <v>102</v>
      </c>
      <c r="D232" s="15" t="s">
        <v>13</v>
      </c>
      <c r="E232" s="16">
        <v>1</v>
      </c>
      <c r="F232" s="17"/>
      <c r="G232" s="63"/>
      <c r="H232" s="64">
        <f>+ROUND(F232*E232,2)</f>
        <v>0</v>
      </c>
    </row>
    <row r="233" spans="2:8" s="52" customFormat="1" ht="25.5" x14ac:dyDescent="0.25">
      <c r="B233" s="65">
        <v>158</v>
      </c>
      <c r="C233" s="12" t="s">
        <v>103</v>
      </c>
      <c r="D233" s="15" t="s">
        <v>13</v>
      </c>
      <c r="E233" s="16">
        <v>1</v>
      </c>
      <c r="F233" s="17"/>
      <c r="G233" s="63"/>
      <c r="H233" s="64">
        <f>+ROUND(F233*E233,2)</f>
        <v>0</v>
      </c>
    </row>
    <row r="234" spans="2:8" s="52" customFormat="1" ht="25.5" x14ac:dyDescent="0.25">
      <c r="B234" s="65">
        <v>159</v>
      </c>
      <c r="C234" s="12" t="s">
        <v>104</v>
      </c>
      <c r="D234" s="15" t="s">
        <v>13</v>
      </c>
      <c r="E234" s="16">
        <v>22</v>
      </c>
      <c r="F234" s="17"/>
      <c r="G234" s="63"/>
      <c r="H234" s="64">
        <f>+ROUND(F234*E234,2)</f>
        <v>0</v>
      </c>
    </row>
    <row r="235" spans="2:8" s="52" customFormat="1" x14ac:dyDescent="0.25">
      <c r="B235" s="66" t="s">
        <v>175</v>
      </c>
      <c r="C235" s="13" t="s">
        <v>40</v>
      </c>
      <c r="D235" s="15"/>
      <c r="E235" s="16"/>
      <c r="F235" s="17"/>
      <c r="G235" s="63"/>
      <c r="H235" s="14">
        <f>SUBTOTAL(9,H236:H250)</f>
        <v>0</v>
      </c>
    </row>
    <row r="236" spans="2:8" s="52" customFormat="1" ht="63.75" x14ac:dyDescent="0.25">
      <c r="B236" s="65">
        <v>160</v>
      </c>
      <c r="C236" s="12" t="s">
        <v>41</v>
      </c>
      <c r="D236" s="15" t="s">
        <v>13</v>
      </c>
      <c r="E236" s="16">
        <v>3</v>
      </c>
      <c r="F236" s="17"/>
      <c r="G236" s="63"/>
      <c r="H236" s="64">
        <f t="shared" ref="H236:H250" si="8">+ROUND(F236*E236,2)</f>
        <v>0</v>
      </c>
    </row>
    <row r="237" spans="2:8" s="52" customFormat="1" ht="63.75" x14ac:dyDescent="0.25">
      <c r="B237" s="65">
        <v>161</v>
      </c>
      <c r="C237" s="12" t="s">
        <v>105</v>
      </c>
      <c r="D237" s="15" t="s">
        <v>13</v>
      </c>
      <c r="E237" s="16">
        <v>4</v>
      </c>
      <c r="F237" s="17"/>
      <c r="G237" s="63"/>
      <c r="H237" s="64">
        <f t="shared" si="8"/>
        <v>0</v>
      </c>
    </row>
    <row r="238" spans="2:8" s="52" customFormat="1" ht="25.5" x14ac:dyDescent="0.25">
      <c r="B238" s="65">
        <v>162</v>
      </c>
      <c r="C238" s="12" t="s">
        <v>42</v>
      </c>
      <c r="D238" s="15" t="s">
        <v>13</v>
      </c>
      <c r="E238" s="16">
        <v>3</v>
      </c>
      <c r="F238" s="17"/>
      <c r="G238" s="63"/>
      <c r="H238" s="64">
        <f t="shared" si="8"/>
        <v>0</v>
      </c>
    </row>
    <row r="239" spans="2:8" s="52" customFormat="1" ht="51" x14ac:dyDescent="0.25">
      <c r="B239" s="65">
        <v>163</v>
      </c>
      <c r="C239" s="12" t="s">
        <v>45</v>
      </c>
      <c r="D239" s="15" t="s">
        <v>13</v>
      </c>
      <c r="E239" s="16">
        <v>4</v>
      </c>
      <c r="F239" s="17"/>
      <c r="G239" s="63"/>
      <c r="H239" s="64">
        <f t="shared" si="8"/>
        <v>0</v>
      </c>
    </row>
    <row r="240" spans="2:8" s="52" customFormat="1" ht="25.5" x14ac:dyDescent="0.25">
      <c r="B240" s="65">
        <v>164</v>
      </c>
      <c r="C240" s="12" t="s">
        <v>107</v>
      </c>
      <c r="D240" s="15" t="s">
        <v>13</v>
      </c>
      <c r="E240" s="16">
        <v>2</v>
      </c>
      <c r="F240" s="17"/>
      <c r="G240" s="63"/>
      <c r="H240" s="64">
        <f t="shared" si="8"/>
        <v>0</v>
      </c>
    </row>
    <row r="241" spans="2:8" s="52" customFormat="1" ht="38.25" x14ac:dyDescent="0.25">
      <c r="B241" s="65">
        <v>165</v>
      </c>
      <c r="C241" s="12" t="s">
        <v>46</v>
      </c>
      <c r="D241" s="15" t="s">
        <v>13</v>
      </c>
      <c r="E241" s="16">
        <v>6</v>
      </c>
      <c r="F241" s="17"/>
      <c r="G241" s="63"/>
      <c r="H241" s="64">
        <f t="shared" si="8"/>
        <v>0</v>
      </c>
    </row>
    <row r="242" spans="2:8" s="52" customFormat="1" ht="38.25" x14ac:dyDescent="0.25">
      <c r="B242" s="65">
        <v>166</v>
      </c>
      <c r="C242" s="12" t="s">
        <v>47</v>
      </c>
      <c r="D242" s="15" t="s">
        <v>13</v>
      </c>
      <c r="E242" s="16">
        <v>6</v>
      </c>
      <c r="F242" s="17"/>
      <c r="G242" s="63"/>
      <c r="H242" s="64">
        <f t="shared" si="8"/>
        <v>0</v>
      </c>
    </row>
    <row r="243" spans="2:8" s="52" customFormat="1" ht="25.5" x14ac:dyDescent="0.25">
      <c r="B243" s="65">
        <v>167</v>
      </c>
      <c r="C243" s="12" t="s">
        <v>48</v>
      </c>
      <c r="D243" s="15" t="s">
        <v>13</v>
      </c>
      <c r="E243" s="16">
        <v>3</v>
      </c>
      <c r="F243" s="17"/>
      <c r="G243" s="63"/>
      <c r="H243" s="64">
        <f t="shared" si="8"/>
        <v>0</v>
      </c>
    </row>
    <row r="244" spans="2:8" s="52" customFormat="1" ht="25.5" x14ac:dyDescent="0.25">
      <c r="B244" s="65">
        <v>168</v>
      </c>
      <c r="C244" s="12" t="s">
        <v>49</v>
      </c>
      <c r="D244" s="15" t="s">
        <v>13</v>
      </c>
      <c r="E244" s="16">
        <v>3</v>
      </c>
      <c r="F244" s="17"/>
      <c r="G244" s="63"/>
      <c r="H244" s="64">
        <f t="shared" si="8"/>
        <v>0</v>
      </c>
    </row>
    <row r="245" spans="2:8" s="52" customFormat="1" ht="25.5" x14ac:dyDescent="0.25">
      <c r="B245" s="65">
        <v>169</v>
      </c>
      <c r="C245" s="12" t="s">
        <v>108</v>
      </c>
      <c r="D245" s="15" t="s">
        <v>13</v>
      </c>
      <c r="E245" s="16">
        <v>1</v>
      </c>
      <c r="F245" s="17"/>
      <c r="G245" s="63"/>
      <c r="H245" s="64">
        <f t="shared" si="8"/>
        <v>0</v>
      </c>
    </row>
    <row r="246" spans="2:8" s="52" customFormat="1" ht="63.75" x14ac:dyDescent="0.25">
      <c r="B246" s="65">
        <v>170</v>
      </c>
      <c r="C246" s="12" t="s">
        <v>85</v>
      </c>
      <c r="D246" s="15" t="s">
        <v>13</v>
      </c>
      <c r="E246" s="16">
        <v>1</v>
      </c>
      <c r="F246" s="17"/>
      <c r="G246" s="63"/>
      <c r="H246" s="64">
        <f t="shared" si="8"/>
        <v>0</v>
      </c>
    </row>
    <row r="247" spans="2:8" s="52" customFormat="1" ht="51" x14ac:dyDescent="0.25">
      <c r="B247" s="65">
        <v>171</v>
      </c>
      <c r="C247" s="12" t="s">
        <v>89</v>
      </c>
      <c r="D247" s="15" t="s">
        <v>83</v>
      </c>
      <c r="E247" s="16">
        <v>35.9</v>
      </c>
      <c r="F247" s="17"/>
      <c r="G247" s="63"/>
      <c r="H247" s="64">
        <f t="shared" si="8"/>
        <v>0</v>
      </c>
    </row>
    <row r="248" spans="2:8" s="52" customFormat="1" ht="51" x14ac:dyDescent="0.25">
      <c r="B248" s="65">
        <v>172</v>
      </c>
      <c r="C248" s="12" t="s">
        <v>124</v>
      </c>
      <c r="D248" s="15" t="s">
        <v>34</v>
      </c>
      <c r="E248" s="16">
        <v>12</v>
      </c>
      <c r="F248" s="17"/>
      <c r="G248" s="63"/>
      <c r="H248" s="64">
        <f t="shared" si="8"/>
        <v>0</v>
      </c>
    </row>
    <row r="249" spans="2:8" s="52" customFormat="1" ht="38.25" x14ac:dyDescent="0.25">
      <c r="B249" s="65">
        <v>173</v>
      </c>
      <c r="C249" s="12" t="s">
        <v>125</v>
      </c>
      <c r="D249" s="15" t="s">
        <v>12</v>
      </c>
      <c r="E249" s="16">
        <v>32</v>
      </c>
      <c r="F249" s="17"/>
      <c r="G249" s="63"/>
      <c r="H249" s="64">
        <f t="shared" si="8"/>
        <v>0</v>
      </c>
    </row>
    <row r="250" spans="2:8" s="52" customFormat="1" ht="76.5" x14ac:dyDescent="0.25">
      <c r="B250" s="65">
        <v>174</v>
      </c>
      <c r="C250" s="12" t="s">
        <v>126</v>
      </c>
      <c r="D250" s="15" t="s">
        <v>34</v>
      </c>
      <c r="E250" s="16">
        <v>2</v>
      </c>
      <c r="F250" s="17"/>
      <c r="G250" s="63"/>
      <c r="H250" s="64">
        <f t="shared" si="8"/>
        <v>0</v>
      </c>
    </row>
    <row r="251" spans="2:8" s="52" customFormat="1" x14ac:dyDescent="0.25">
      <c r="B251" s="67" t="s">
        <v>176</v>
      </c>
      <c r="C251" s="10" t="s">
        <v>51</v>
      </c>
      <c r="D251" s="15"/>
      <c r="E251" s="16"/>
      <c r="F251" s="17"/>
      <c r="G251" s="63"/>
      <c r="H251" s="11">
        <f>+H252+H256</f>
        <v>0</v>
      </c>
    </row>
    <row r="252" spans="2:8" s="52" customFormat="1" x14ac:dyDescent="0.25">
      <c r="B252" s="66" t="s">
        <v>177</v>
      </c>
      <c r="C252" s="13" t="s">
        <v>59</v>
      </c>
      <c r="D252" s="15"/>
      <c r="E252" s="16"/>
      <c r="F252" s="17"/>
      <c r="G252" s="63"/>
      <c r="H252" s="14">
        <f>SUBTOTAL(9,H253:H255)</f>
        <v>0</v>
      </c>
    </row>
    <row r="253" spans="2:8" s="52" customFormat="1" ht="51" x14ac:dyDescent="0.25">
      <c r="B253" s="65">
        <v>175</v>
      </c>
      <c r="C253" s="12" t="s">
        <v>53</v>
      </c>
      <c r="D253" s="15" t="s">
        <v>10</v>
      </c>
      <c r="E253" s="16">
        <v>67.5</v>
      </c>
      <c r="F253" s="17"/>
      <c r="G253" s="63"/>
      <c r="H253" s="64">
        <f>+ROUND(F253*E253,2)</f>
        <v>0</v>
      </c>
    </row>
    <row r="254" spans="2:8" s="52" customFormat="1" ht="38.25" x14ac:dyDescent="0.25">
      <c r="B254" s="65">
        <v>176</v>
      </c>
      <c r="C254" s="12" t="s">
        <v>27</v>
      </c>
      <c r="D254" s="15" t="s">
        <v>26</v>
      </c>
      <c r="E254" s="16">
        <v>35</v>
      </c>
      <c r="F254" s="17"/>
      <c r="G254" s="63"/>
      <c r="H254" s="64">
        <f>+ROUND(F254*E254,2)</f>
        <v>0</v>
      </c>
    </row>
    <row r="255" spans="2:8" s="52" customFormat="1" ht="38.25" x14ac:dyDescent="0.25">
      <c r="B255" s="65">
        <v>177</v>
      </c>
      <c r="C255" s="12" t="s">
        <v>28</v>
      </c>
      <c r="D255" s="15" t="s">
        <v>29</v>
      </c>
      <c r="E255" s="16">
        <v>315</v>
      </c>
      <c r="F255" s="17"/>
      <c r="G255" s="63"/>
      <c r="H255" s="64">
        <f>+ROUND(F255*E255,2)</f>
        <v>0</v>
      </c>
    </row>
    <row r="256" spans="2:8" s="52" customFormat="1" x14ac:dyDescent="0.25">
      <c r="B256" s="66" t="s">
        <v>178</v>
      </c>
      <c r="C256" s="13" t="s">
        <v>61</v>
      </c>
      <c r="D256" s="15"/>
      <c r="E256" s="16"/>
      <c r="F256" s="17"/>
      <c r="G256" s="63"/>
      <c r="H256" s="14">
        <f>SUBTOTAL(9,H257)</f>
        <v>0</v>
      </c>
    </row>
    <row r="257" spans="2:9" s="52" customFormat="1" ht="140.25" x14ac:dyDescent="0.25">
      <c r="B257" s="65">
        <v>178</v>
      </c>
      <c r="C257" s="12" t="s">
        <v>127</v>
      </c>
      <c r="D257" s="15" t="s">
        <v>10</v>
      </c>
      <c r="E257" s="16">
        <v>67.5</v>
      </c>
      <c r="F257" s="17"/>
      <c r="G257" s="63"/>
      <c r="H257" s="64">
        <f>+ROUND(F257*E257,2)</f>
        <v>0</v>
      </c>
    </row>
    <row r="258" spans="2:9" s="52" customFormat="1" x14ac:dyDescent="0.25">
      <c r="B258" s="67" t="s">
        <v>179</v>
      </c>
      <c r="C258" s="10" t="s">
        <v>54</v>
      </c>
      <c r="D258" s="15"/>
      <c r="E258" s="16"/>
      <c r="F258" s="17"/>
      <c r="G258" s="63"/>
      <c r="H258" s="11">
        <f>SUBTOTAL(9,H259)</f>
        <v>0</v>
      </c>
    </row>
    <row r="259" spans="2:9" s="52" customFormat="1" ht="25.5" x14ac:dyDescent="0.25">
      <c r="B259" s="65">
        <v>179</v>
      </c>
      <c r="C259" s="12" t="s">
        <v>55</v>
      </c>
      <c r="D259" s="15" t="s">
        <v>10</v>
      </c>
      <c r="E259" s="16">
        <v>106.25</v>
      </c>
      <c r="F259" s="17"/>
      <c r="G259" s="63"/>
      <c r="H259" s="64">
        <f>+ROUND(F259*E259,2)</f>
        <v>0</v>
      </c>
    </row>
    <row r="260" spans="2:9" s="52" customFormat="1" x14ac:dyDescent="0.25">
      <c r="B260" s="67" t="s">
        <v>180</v>
      </c>
      <c r="C260" s="10" t="s">
        <v>84</v>
      </c>
      <c r="D260" s="15"/>
      <c r="E260" s="16"/>
      <c r="F260" s="17"/>
      <c r="G260" s="63"/>
      <c r="H260" s="11">
        <f>SUBTOTAL(9,H261:H261)</f>
        <v>0</v>
      </c>
    </row>
    <row r="261" spans="2:9" s="52" customFormat="1" ht="229.5" x14ac:dyDescent="0.25">
      <c r="B261" s="65">
        <v>180</v>
      </c>
      <c r="C261" s="12" t="s">
        <v>111</v>
      </c>
      <c r="D261" s="15" t="s">
        <v>13</v>
      </c>
      <c r="E261" s="16">
        <v>1</v>
      </c>
      <c r="F261" s="17"/>
      <c r="G261" s="63"/>
      <c r="H261" s="64">
        <f>+ROUND(F261*E261,2)</f>
        <v>0</v>
      </c>
    </row>
    <row r="262" spans="2:9" s="3" customFormat="1" x14ac:dyDescent="0.25">
      <c r="B262" s="8"/>
      <c r="C262" s="12"/>
      <c r="D262" s="15"/>
      <c r="E262" s="16"/>
      <c r="F262" s="17"/>
      <c r="G262" s="18"/>
      <c r="H262" s="9"/>
      <c r="I262" s="19"/>
    </row>
    <row r="263" spans="2:9" s="3" customFormat="1" x14ac:dyDescent="0.25">
      <c r="B263" s="20"/>
      <c r="C263" s="21" t="s">
        <v>63</v>
      </c>
      <c r="D263" s="20"/>
      <c r="E263" s="22"/>
      <c r="F263" s="20"/>
      <c r="G263" s="20"/>
      <c r="H263" s="20"/>
      <c r="I263" s="23"/>
    </row>
    <row r="264" spans="2:9" s="3" customFormat="1" x14ac:dyDescent="0.25">
      <c r="E264" s="24"/>
      <c r="I264" s="23"/>
    </row>
    <row r="265" spans="2:9" s="3" customFormat="1" ht="25.5" x14ac:dyDescent="0.25">
      <c r="B265" s="56" t="s">
        <v>7</v>
      </c>
      <c r="C265" s="57" t="str">
        <f t="shared" ref="C265:C296" si="9">+VLOOKUP(B265,$B$19:$H$262,2,0)</f>
        <v>Rehabilitación del Centro de Salud El Carrizal, CLUES JCSSA001495, en el municipio de Colotlán, Jalisco</v>
      </c>
      <c r="D265" s="58"/>
      <c r="E265" s="59"/>
      <c r="F265" s="60"/>
      <c r="G265" s="61"/>
      <c r="H265" s="62">
        <f t="shared" ref="H265:H296" si="10">+VLOOKUP(B265,$B$19:$H$262,7,0)</f>
        <v>0</v>
      </c>
      <c r="I265" s="23"/>
    </row>
    <row r="266" spans="2:9" s="3" customFormat="1" x14ac:dyDescent="0.25">
      <c r="B266" s="67" t="s">
        <v>128</v>
      </c>
      <c r="C266" s="10" t="str">
        <f t="shared" si="9"/>
        <v>PUERTAS Y VENTANAS</v>
      </c>
      <c r="D266" s="15"/>
      <c r="E266" s="16"/>
      <c r="F266" s="17"/>
      <c r="G266" s="63"/>
      <c r="H266" s="11">
        <f t="shared" si="10"/>
        <v>0</v>
      </c>
      <c r="I266" s="23"/>
    </row>
    <row r="267" spans="2:9" s="3" customFormat="1" x14ac:dyDescent="0.25">
      <c r="B267" s="66" t="s">
        <v>129</v>
      </c>
      <c r="C267" s="13" t="str">
        <f t="shared" si="9"/>
        <v>DESMANTELAMIENTO</v>
      </c>
      <c r="D267" s="15"/>
      <c r="E267" s="16"/>
      <c r="F267" s="17"/>
      <c r="G267" s="63"/>
      <c r="H267" s="14">
        <f t="shared" si="10"/>
        <v>0</v>
      </c>
      <c r="I267" s="23"/>
    </row>
    <row r="268" spans="2:9" s="3" customFormat="1" x14ac:dyDescent="0.25">
      <c r="B268" s="66" t="s">
        <v>130</v>
      </c>
      <c r="C268" s="13" t="str">
        <f t="shared" si="9"/>
        <v>PUERTA Y VENTANA</v>
      </c>
      <c r="D268" s="15"/>
      <c r="E268" s="16"/>
      <c r="F268" s="17"/>
      <c r="G268" s="63"/>
      <c r="H268" s="14">
        <f t="shared" si="10"/>
        <v>0</v>
      </c>
      <c r="I268" s="23"/>
    </row>
    <row r="269" spans="2:9" s="3" customFormat="1" x14ac:dyDescent="0.25">
      <c r="B269" s="67" t="s">
        <v>131</v>
      </c>
      <c r="C269" s="10" t="str">
        <f t="shared" si="9"/>
        <v>PINTURA</v>
      </c>
      <c r="D269" s="15"/>
      <c r="E269" s="16"/>
      <c r="F269" s="17"/>
      <c r="G269" s="63"/>
      <c r="H269" s="11">
        <f t="shared" si="10"/>
        <v>0</v>
      </c>
      <c r="I269" s="23"/>
    </row>
    <row r="270" spans="2:9" s="3" customFormat="1" x14ac:dyDescent="0.25">
      <c r="B270" s="67" t="s">
        <v>132</v>
      </c>
      <c r="C270" s="10" t="str">
        <f t="shared" si="9"/>
        <v>PISOS</v>
      </c>
      <c r="D270" s="15"/>
      <c r="E270" s="16"/>
      <c r="F270" s="17"/>
      <c r="G270" s="63"/>
      <c r="H270" s="11">
        <f t="shared" si="10"/>
        <v>0</v>
      </c>
      <c r="I270" s="23"/>
    </row>
    <row r="271" spans="2:9" s="3" customFormat="1" x14ac:dyDescent="0.25">
      <c r="B271" s="67" t="s">
        <v>133</v>
      </c>
      <c r="C271" s="10" t="str">
        <f t="shared" si="9"/>
        <v>INSTALACION HIDRO-SANITARIA</v>
      </c>
      <c r="D271" s="15"/>
      <c r="E271" s="16"/>
      <c r="F271" s="17"/>
      <c r="G271" s="63"/>
      <c r="H271" s="11">
        <f t="shared" si="10"/>
        <v>0</v>
      </c>
      <c r="I271" s="23"/>
    </row>
    <row r="272" spans="2:9" s="3" customFormat="1" x14ac:dyDescent="0.25">
      <c r="B272" s="66" t="s">
        <v>134</v>
      </c>
      <c r="C272" s="13" t="str">
        <f t="shared" si="9"/>
        <v>DEMOLICION</v>
      </c>
      <c r="D272" s="15"/>
      <c r="E272" s="16"/>
      <c r="F272" s="17"/>
      <c r="G272" s="63"/>
      <c r="H272" s="14">
        <f t="shared" si="10"/>
        <v>0</v>
      </c>
      <c r="I272" s="23"/>
    </row>
    <row r="273" spans="2:9" s="3" customFormat="1" x14ac:dyDescent="0.25">
      <c r="B273" s="66" t="s">
        <v>135</v>
      </c>
      <c r="C273" s="13" t="str">
        <f t="shared" si="9"/>
        <v>LINEA PRINCIPAL</v>
      </c>
      <c r="D273" s="15"/>
      <c r="E273" s="16"/>
      <c r="F273" s="17"/>
      <c r="G273" s="63"/>
      <c r="H273" s="14">
        <f t="shared" si="10"/>
        <v>0</v>
      </c>
      <c r="I273" s="23"/>
    </row>
    <row r="274" spans="2:9" s="3" customFormat="1" x14ac:dyDescent="0.25">
      <c r="B274" s="66" t="s">
        <v>136</v>
      </c>
      <c r="C274" s="13" t="str">
        <f t="shared" si="9"/>
        <v>REPOSICION DE PAVIMENTO</v>
      </c>
      <c r="D274" s="15"/>
      <c r="E274" s="16"/>
      <c r="F274" s="17"/>
      <c r="G274" s="63"/>
      <c r="H274" s="14">
        <f t="shared" si="10"/>
        <v>0</v>
      </c>
      <c r="I274" s="23"/>
    </row>
    <row r="275" spans="2:9" s="3" customFormat="1" x14ac:dyDescent="0.25">
      <c r="B275" s="67" t="s">
        <v>137</v>
      </c>
      <c r="C275" s="10" t="str">
        <f t="shared" si="9"/>
        <v>BAÑOS</v>
      </c>
      <c r="D275" s="15"/>
      <c r="E275" s="16"/>
      <c r="F275" s="17"/>
      <c r="G275" s="63"/>
      <c r="H275" s="11">
        <f t="shared" si="10"/>
        <v>0</v>
      </c>
      <c r="I275" s="23"/>
    </row>
    <row r="276" spans="2:9" s="3" customFormat="1" x14ac:dyDescent="0.25">
      <c r="B276" s="66" t="s">
        <v>138</v>
      </c>
      <c r="C276" s="13" t="str">
        <f t="shared" si="9"/>
        <v>DEMOLICION</v>
      </c>
      <c r="D276" s="15"/>
      <c r="E276" s="16"/>
      <c r="F276" s="17"/>
      <c r="G276" s="63"/>
      <c r="H276" s="14">
        <f t="shared" si="10"/>
        <v>0</v>
      </c>
      <c r="I276" s="23"/>
    </row>
    <row r="277" spans="2:9" s="3" customFormat="1" x14ac:dyDescent="0.25">
      <c r="B277" s="66" t="s">
        <v>139</v>
      </c>
      <c r="C277" s="13" t="str">
        <f t="shared" si="9"/>
        <v>DESMANTELAMIENTO</v>
      </c>
      <c r="D277" s="15"/>
      <c r="E277" s="16"/>
      <c r="F277" s="17"/>
      <c r="G277" s="63"/>
      <c r="H277" s="14">
        <f t="shared" si="10"/>
        <v>0</v>
      </c>
      <c r="I277" s="23"/>
    </row>
    <row r="278" spans="2:9" s="3" customFormat="1" x14ac:dyDescent="0.25">
      <c r="B278" s="66" t="s">
        <v>140</v>
      </c>
      <c r="C278" s="13" t="str">
        <f t="shared" si="9"/>
        <v>INSTALACION ELECTRICA</v>
      </c>
      <c r="D278" s="15"/>
      <c r="E278" s="16"/>
      <c r="F278" s="17"/>
      <c r="G278" s="63"/>
      <c r="H278" s="14">
        <f t="shared" si="10"/>
        <v>0</v>
      </c>
      <c r="I278" s="23"/>
    </row>
    <row r="279" spans="2:9" s="3" customFormat="1" x14ac:dyDescent="0.25">
      <c r="B279" s="66" t="s">
        <v>141</v>
      </c>
      <c r="C279" s="13" t="str">
        <f t="shared" si="9"/>
        <v>SUMINISTRO Y COLOCACION DE PISO</v>
      </c>
      <c r="D279" s="15"/>
      <c r="E279" s="16"/>
      <c r="F279" s="17"/>
      <c r="G279" s="63"/>
      <c r="H279" s="14">
        <f t="shared" si="10"/>
        <v>0</v>
      </c>
      <c r="I279" s="23"/>
    </row>
    <row r="280" spans="2:9" s="3" customFormat="1" x14ac:dyDescent="0.25">
      <c r="B280" s="66" t="s">
        <v>142</v>
      </c>
      <c r="C280" s="13" t="str">
        <f t="shared" si="9"/>
        <v>PINTURA</v>
      </c>
      <c r="D280" s="15"/>
      <c r="E280" s="16"/>
      <c r="F280" s="17"/>
      <c r="G280" s="63"/>
      <c r="H280" s="14">
        <f t="shared" si="10"/>
        <v>0</v>
      </c>
      <c r="I280" s="23"/>
    </row>
    <row r="281" spans="2:9" s="3" customFormat="1" x14ac:dyDescent="0.25">
      <c r="B281" s="66" t="s">
        <v>143</v>
      </c>
      <c r="C281" s="13" t="str">
        <f t="shared" si="9"/>
        <v>MUEBLES DE BAÑO, ACCESORIOS Y EQUIPO</v>
      </c>
      <c r="D281" s="15"/>
      <c r="E281" s="16"/>
      <c r="F281" s="17"/>
      <c r="G281" s="63"/>
      <c r="H281" s="14">
        <f t="shared" si="10"/>
        <v>0</v>
      </c>
      <c r="I281" s="23"/>
    </row>
    <row r="282" spans="2:9" s="3" customFormat="1" x14ac:dyDescent="0.25">
      <c r="B282" s="67" t="s">
        <v>144</v>
      </c>
      <c r="C282" s="10" t="str">
        <f t="shared" si="9"/>
        <v>AZOTEA</v>
      </c>
      <c r="D282" s="15"/>
      <c r="E282" s="16"/>
      <c r="F282" s="17"/>
      <c r="G282" s="63"/>
      <c r="H282" s="11">
        <f t="shared" si="10"/>
        <v>0</v>
      </c>
      <c r="I282" s="23"/>
    </row>
    <row r="283" spans="2:9" s="3" customFormat="1" x14ac:dyDescent="0.25">
      <c r="B283" s="66" t="s">
        <v>145</v>
      </c>
      <c r="C283" s="13" t="str">
        <f t="shared" si="9"/>
        <v>DEMOLICION</v>
      </c>
      <c r="D283" s="15"/>
      <c r="E283" s="16"/>
      <c r="F283" s="17"/>
      <c r="G283" s="63"/>
      <c r="H283" s="14">
        <f t="shared" si="10"/>
        <v>0</v>
      </c>
      <c r="I283" s="23"/>
    </row>
    <row r="284" spans="2:9" s="3" customFormat="1" x14ac:dyDescent="0.25">
      <c r="B284" s="66" t="s">
        <v>146</v>
      </c>
      <c r="C284" s="13" t="str">
        <f t="shared" si="9"/>
        <v>ALBAÑILERIA</v>
      </c>
      <c r="D284" s="15"/>
      <c r="E284" s="16"/>
      <c r="F284" s="17"/>
      <c r="G284" s="63"/>
      <c r="H284" s="14">
        <f t="shared" si="10"/>
        <v>0</v>
      </c>
      <c r="I284" s="23"/>
    </row>
    <row r="285" spans="2:9" s="3" customFormat="1" x14ac:dyDescent="0.25">
      <c r="B285" s="66" t="s">
        <v>147</v>
      </c>
      <c r="C285" s="13" t="str">
        <f t="shared" si="9"/>
        <v>IMPERMEABILIZANTE</v>
      </c>
      <c r="D285" s="15"/>
      <c r="E285" s="16"/>
      <c r="F285" s="17"/>
      <c r="G285" s="63"/>
      <c r="H285" s="14">
        <f t="shared" si="10"/>
        <v>0</v>
      </c>
      <c r="I285" s="23"/>
    </row>
    <row r="286" spans="2:9" s="3" customFormat="1" x14ac:dyDescent="0.25">
      <c r="B286" s="67" t="s">
        <v>148</v>
      </c>
      <c r="C286" s="10" t="str">
        <f t="shared" si="9"/>
        <v>LIMPIEZA</v>
      </c>
      <c r="D286" s="15"/>
      <c r="E286" s="16"/>
      <c r="F286" s="17"/>
      <c r="G286" s="63"/>
      <c r="H286" s="11">
        <f t="shared" si="10"/>
        <v>0</v>
      </c>
      <c r="I286" s="23"/>
    </row>
    <row r="287" spans="2:9" s="3" customFormat="1" x14ac:dyDescent="0.25">
      <c r="B287" s="67" t="s">
        <v>149</v>
      </c>
      <c r="C287" s="10" t="str">
        <f t="shared" si="9"/>
        <v>CUARTO RPBI</v>
      </c>
      <c r="D287" s="15"/>
      <c r="E287" s="16"/>
      <c r="F287" s="17"/>
      <c r="G287" s="63"/>
      <c r="H287" s="11">
        <f t="shared" si="10"/>
        <v>0</v>
      </c>
      <c r="I287" s="23"/>
    </row>
    <row r="288" spans="2:9" s="3" customFormat="1" ht="25.5" x14ac:dyDescent="0.25">
      <c r="B288" s="56" t="s">
        <v>56</v>
      </c>
      <c r="C288" s="57" t="str">
        <f t="shared" si="9"/>
        <v>Rehabilitación del Centro de Salud San Rafael del Refugio, CLUES JCSSA001524, en el municipio de Colotlán, Jalisco</v>
      </c>
      <c r="D288" s="58"/>
      <c r="E288" s="59"/>
      <c r="F288" s="60"/>
      <c r="G288" s="61"/>
      <c r="H288" s="62">
        <f t="shared" si="10"/>
        <v>0</v>
      </c>
      <c r="I288" s="23"/>
    </row>
    <row r="289" spans="2:9" s="3" customFormat="1" x14ac:dyDescent="0.25">
      <c r="B289" s="67" t="s">
        <v>151</v>
      </c>
      <c r="C289" s="10" t="str">
        <f t="shared" si="9"/>
        <v>PUERTAS Y VENTANAS</v>
      </c>
      <c r="D289" s="15"/>
      <c r="E289" s="16"/>
      <c r="F289" s="17"/>
      <c r="G289" s="63"/>
      <c r="H289" s="11">
        <f t="shared" si="10"/>
        <v>0</v>
      </c>
      <c r="I289" s="23"/>
    </row>
    <row r="290" spans="2:9" s="3" customFormat="1" x14ac:dyDescent="0.25">
      <c r="B290" s="66" t="s">
        <v>150</v>
      </c>
      <c r="C290" s="13" t="str">
        <f t="shared" si="9"/>
        <v>DESMANTELAMIENTO</v>
      </c>
      <c r="D290" s="15"/>
      <c r="E290" s="16"/>
      <c r="F290" s="17"/>
      <c r="G290" s="63"/>
      <c r="H290" s="14">
        <f t="shared" si="10"/>
        <v>0</v>
      </c>
      <c r="I290" s="23"/>
    </row>
    <row r="291" spans="2:9" s="3" customFormat="1" x14ac:dyDescent="0.25">
      <c r="B291" s="66" t="s">
        <v>152</v>
      </c>
      <c r="C291" s="13" t="str">
        <f t="shared" si="9"/>
        <v>PUERTA Y VENTANA</v>
      </c>
      <c r="D291" s="15"/>
      <c r="E291" s="16"/>
      <c r="F291" s="17"/>
      <c r="G291" s="63"/>
      <c r="H291" s="14">
        <f t="shared" si="10"/>
        <v>0</v>
      </c>
      <c r="I291" s="23"/>
    </row>
    <row r="292" spans="2:9" s="3" customFormat="1" x14ac:dyDescent="0.25">
      <c r="B292" s="67" t="s">
        <v>153</v>
      </c>
      <c r="C292" s="10" t="str">
        <f t="shared" si="9"/>
        <v>PINTURA</v>
      </c>
      <c r="D292" s="15"/>
      <c r="E292" s="16"/>
      <c r="F292" s="17"/>
      <c r="G292" s="63"/>
      <c r="H292" s="11">
        <f t="shared" si="10"/>
        <v>0</v>
      </c>
      <c r="I292" s="23"/>
    </row>
    <row r="293" spans="2:9" s="3" customFormat="1" x14ac:dyDescent="0.25">
      <c r="B293" s="67" t="s">
        <v>181</v>
      </c>
      <c r="C293" s="10" t="str">
        <f t="shared" si="9"/>
        <v>INSTALACION HIDRO-SANITARIA</v>
      </c>
      <c r="D293" s="15"/>
      <c r="E293" s="16"/>
      <c r="F293" s="17"/>
      <c r="G293" s="63"/>
      <c r="H293" s="11">
        <f t="shared" si="10"/>
        <v>0</v>
      </c>
      <c r="I293" s="23"/>
    </row>
    <row r="294" spans="2:9" s="3" customFormat="1" x14ac:dyDescent="0.25">
      <c r="B294" s="66" t="s">
        <v>182</v>
      </c>
      <c r="C294" s="13" t="str">
        <f t="shared" si="9"/>
        <v>DEMOLICION</v>
      </c>
      <c r="D294" s="15"/>
      <c r="E294" s="16"/>
      <c r="F294" s="17"/>
      <c r="G294" s="63"/>
      <c r="H294" s="14">
        <f t="shared" si="10"/>
        <v>0</v>
      </c>
      <c r="I294" s="23"/>
    </row>
    <row r="295" spans="2:9" s="3" customFormat="1" x14ac:dyDescent="0.25">
      <c r="B295" s="66" t="s">
        <v>183</v>
      </c>
      <c r="C295" s="13" t="str">
        <f t="shared" si="9"/>
        <v>REPOSICION DE PAVIMENTO</v>
      </c>
      <c r="D295" s="15"/>
      <c r="E295" s="16"/>
      <c r="F295" s="17"/>
      <c r="G295" s="63"/>
      <c r="H295" s="14">
        <f t="shared" si="10"/>
        <v>0</v>
      </c>
      <c r="I295" s="23"/>
    </row>
    <row r="296" spans="2:9" s="3" customFormat="1" x14ac:dyDescent="0.25">
      <c r="B296" s="67" t="s">
        <v>184</v>
      </c>
      <c r="C296" s="10" t="str">
        <f t="shared" si="9"/>
        <v>BAÑOS</v>
      </c>
      <c r="D296" s="15"/>
      <c r="E296" s="16"/>
      <c r="F296" s="17"/>
      <c r="G296" s="63"/>
      <c r="H296" s="11">
        <f t="shared" si="10"/>
        <v>0</v>
      </c>
      <c r="I296" s="23"/>
    </row>
    <row r="297" spans="2:9" s="3" customFormat="1" x14ac:dyDescent="0.25">
      <c r="B297" s="66" t="s">
        <v>154</v>
      </c>
      <c r="C297" s="13" t="str">
        <f t="shared" ref="C297:C327" si="11">+VLOOKUP(B297,$B$19:$H$262,2,0)</f>
        <v>DEMOLICION</v>
      </c>
      <c r="D297" s="15"/>
      <c r="E297" s="16"/>
      <c r="F297" s="17"/>
      <c r="G297" s="63"/>
      <c r="H297" s="14">
        <f t="shared" ref="H297:H327" si="12">+VLOOKUP(B297,$B$19:$H$262,7,0)</f>
        <v>0</v>
      </c>
      <c r="I297" s="23"/>
    </row>
    <row r="298" spans="2:9" s="3" customFormat="1" x14ac:dyDescent="0.25">
      <c r="B298" s="66" t="s">
        <v>155</v>
      </c>
      <c r="C298" s="13" t="str">
        <f t="shared" si="11"/>
        <v>DESMANTELAMIENTO</v>
      </c>
      <c r="D298" s="15"/>
      <c r="E298" s="16"/>
      <c r="F298" s="17"/>
      <c r="G298" s="63"/>
      <c r="H298" s="14">
        <f t="shared" si="12"/>
        <v>0</v>
      </c>
      <c r="I298" s="23"/>
    </row>
    <row r="299" spans="2:9" s="3" customFormat="1" x14ac:dyDescent="0.25">
      <c r="B299" s="66" t="s">
        <v>185</v>
      </c>
      <c r="C299" s="13" t="str">
        <f t="shared" si="11"/>
        <v>INSTALACION ELECTRICA</v>
      </c>
      <c r="D299" s="15"/>
      <c r="E299" s="16"/>
      <c r="F299" s="17"/>
      <c r="G299" s="63"/>
      <c r="H299" s="14">
        <f t="shared" si="12"/>
        <v>0</v>
      </c>
      <c r="I299" s="23"/>
    </row>
    <row r="300" spans="2:9" s="3" customFormat="1" x14ac:dyDescent="0.25">
      <c r="B300" s="66" t="s">
        <v>186</v>
      </c>
      <c r="C300" s="13" t="str">
        <f t="shared" si="11"/>
        <v>PINTURA</v>
      </c>
      <c r="D300" s="15"/>
      <c r="E300" s="16"/>
      <c r="F300" s="17"/>
      <c r="G300" s="63"/>
      <c r="H300" s="14">
        <f t="shared" si="12"/>
        <v>0</v>
      </c>
      <c r="I300" s="23"/>
    </row>
    <row r="301" spans="2:9" s="3" customFormat="1" x14ac:dyDescent="0.25">
      <c r="B301" s="66" t="s">
        <v>187</v>
      </c>
      <c r="C301" s="13" t="str">
        <f t="shared" si="11"/>
        <v>MUEBLES DE BAÑO, ACCESORIOS Y EQUIPO</v>
      </c>
      <c r="D301" s="15"/>
      <c r="E301" s="16"/>
      <c r="F301" s="17"/>
      <c r="G301" s="63"/>
      <c r="H301" s="14">
        <f t="shared" si="12"/>
        <v>0</v>
      </c>
      <c r="I301" s="23"/>
    </row>
    <row r="302" spans="2:9" s="3" customFormat="1" x14ac:dyDescent="0.25">
      <c r="B302" s="67" t="s">
        <v>156</v>
      </c>
      <c r="C302" s="10" t="str">
        <f t="shared" si="11"/>
        <v>AZOTEA</v>
      </c>
      <c r="D302" s="15"/>
      <c r="E302" s="16"/>
      <c r="F302" s="17"/>
      <c r="G302" s="63"/>
      <c r="H302" s="11">
        <f t="shared" si="12"/>
        <v>0</v>
      </c>
      <c r="I302" s="23"/>
    </row>
    <row r="303" spans="2:9" s="3" customFormat="1" x14ac:dyDescent="0.25">
      <c r="B303" s="66" t="s">
        <v>157</v>
      </c>
      <c r="C303" s="13" t="str">
        <f t="shared" si="11"/>
        <v>DEMOLICION</v>
      </c>
      <c r="D303" s="15"/>
      <c r="E303" s="16"/>
      <c r="F303" s="17"/>
      <c r="G303" s="63"/>
      <c r="H303" s="14">
        <f t="shared" si="12"/>
        <v>0</v>
      </c>
      <c r="I303" s="23"/>
    </row>
    <row r="304" spans="2:9" s="3" customFormat="1" x14ac:dyDescent="0.25">
      <c r="B304" s="66" t="s">
        <v>158</v>
      </c>
      <c r="C304" s="13" t="str">
        <f t="shared" si="11"/>
        <v>ALBAÑILERIA</v>
      </c>
      <c r="D304" s="15"/>
      <c r="E304" s="16"/>
      <c r="F304" s="17"/>
      <c r="G304" s="63"/>
      <c r="H304" s="14">
        <f t="shared" si="12"/>
        <v>0</v>
      </c>
      <c r="I304" s="23"/>
    </row>
    <row r="305" spans="2:9" s="3" customFormat="1" x14ac:dyDescent="0.25">
      <c r="B305" s="66" t="s">
        <v>159</v>
      </c>
      <c r="C305" s="13" t="str">
        <f t="shared" si="11"/>
        <v>IMPERMEABILIZANTE</v>
      </c>
      <c r="D305" s="15"/>
      <c r="E305" s="16"/>
      <c r="F305" s="17"/>
      <c r="G305" s="63"/>
      <c r="H305" s="14">
        <f t="shared" si="12"/>
        <v>0</v>
      </c>
      <c r="I305" s="23"/>
    </row>
    <row r="306" spans="2:9" s="3" customFormat="1" x14ac:dyDescent="0.25">
      <c r="B306" s="67" t="s">
        <v>160</v>
      </c>
      <c r="C306" s="10" t="str">
        <f t="shared" si="11"/>
        <v>LIMPIEZA</v>
      </c>
      <c r="D306" s="15"/>
      <c r="E306" s="16"/>
      <c r="F306" s="17"/>
      <c r="G306" s="63"/>
      <c r="H306" s="11">
        <f t="shared" si="12"/>
        <v>0</v>
      </c>
      <c r="I306" s="23"/>
    </row>
    <row r="307" spans="2:9" s="3" customFormat="1" x14ac:dyDescent="0.25">
      <c r="B307" s="67" t="s">
        <v>161</v>
      </c>
      <c r="C307" s="10" t="str">
        <f t="shared" si="11"/>
        <v>CUARTO RPBI</v>
      </c>
      <c r="D307" s="15"/>
      <c r="E307" s="16"/>
      <c r="F307" s="17"/>
      <c r="G307" s="63"/>
      <c r="H307" s="11">
        <f t="shared" si="12"/>
        <v>0</v>
      </c>
      <c r="I307" s="23"/>
    </row>
    <row r="308" spans="2:9" s="3" customFormat="1" ht="25.5" x14ac:dyDescent="0.25">
      <c r="B308" s="56" t="s">
        <v>62</v>
      </c>
      <c r="C308" s="57" t="str">
        <f t="shared" si="11"/>
        <v>Rehabilitación del Centro de Salud San José de Los Márquez, CLUES JCSSA002545, en el municipio de Huejucar, Jalisco</v>
      </c>
      <c r="D308" s="58"/>
      <c r="E308" s="59"/>
      <c r="F308" s="60"/>
      <c r="G308" s="61"/>
      <c r="H308" s="62">
        <f t="shared" si="12"/>
        <v>0</v>
      </c>
      <c r="I308" s="23"/>
    </row>
    <row r="309" spans="2:9" s="3" customFormat="1" x14ac:dyDescent="0.25">
      <c r="B309" s="67" t="s">
        <v>162</v>
      </c>
      <c r="C309" s="10" t="str">
        <f t="shared" si="11"/>
        <v>PUERTAS Y VENTANAS</v>
      </c>
      <c r="D309" s="15"/>
      <c r="E309" s="16"/>
      <c r="F309" s="17"/>
      <c r="G309" s="63"/>
      <c r="H309" s="11">
        <f t="shared" si="12"/>
        <v>0</v>
      </c>
      <c r="I309" s="23"/>
    </row>
    <row r="310" spans="2:9" s="3" customFormat="1" x14ac:dyDescent="0.25">
      <c r="B310" s="66" t="s">
        <v>163</v>
      </c>
      <c r="C310" s="13" t="str">
        <f t="shared" si="11"/>
        <v>DESMANTELAMIENTO</v>
      </c>
      <c r="D310" s="15"/>
      <c r="E310" s="16"/>
      <c r="F310" s="17"/>
      <c r="G310" s="63"/>
      <c r="H310" s="14">
        <f t="shared" si="12"/>
        <v>0</v>
      </c>
      <c r="I310" s="23"/>
    </row>
    <row r="311" spans="2:9" s="3" customFormat="1" x14ac:dyDescent="0.25">
      <c r="B311" s="66" t="s">
        <v>164</v>
      </c>
      <c r="C311" s="13" t="str">
        <f t="shared" si="11"/>
        <v>PUERTA Y VENTANA</v>
      </c>
      <c r="D311" s="15"/>
      <c r="E311" s="16"/>
      <c r="F311" s="17"/>
      <c r="G311" s="63"/>
      <c r="H311" s="14">
        <f t="shared" si="12"/>
        <v>0</v>
      </c>
      <c r="I311" s="23"/>
    </row>
    <row r="312" spans="2:9" s="3" customFormat="1" x14ac:dyDescent="0.25">
      <c r="B312" s="67" t="s">
        <v>165</v>
      </c>
      <c r="C312" s="10" t="str">
        <f t="shared" si="11"/>
        <v>PINTURA</v>
      </c>
      <c r="D312" s="15"/>
      <c r="E312" s="16"/>
      <c r="F312" s="17"/>
      <c r="G312" s="63"/>
      <c r="H312" s="11">
        <f t="shared" si="12"/>
        <v>0</v>
      </c>
      <c r="I312" s="23"/>
    </row>
    <row r="313" spans="2:9" s="3" customFormat="1" x14ac:dyDescent="0.25">
      <c r="B313" s="67" t="s">
        <v>166</v>
      </c>
      <c r="C313" s="10" t="str">
        <f t="shared" si="11"/>
        <v>PISOS</v>
      </c>
      <c r="D313" s="15"/>
      <c r="E313" s="16"/>
      <c r="F313" s="17"/>
      <c r="G313" s="63"/>
      <c r="H313" s="11">
        <f t="shared" si="12"/>
        <v>0</v>
      </c>
      <c r="I313" s="23"/>
    </row>
    <row r="314" spans="2:9" s="3" customFormat="1" x14ac:dyDescent="0.25">
      <c r="B314" s="67" t="s">
        <v>167</v>
      </c>
      <c r="C314" s="10" t="str">
        <f t="shared" si="11"/>
        <v>INSTALACION HIDRO-SANITARIA</v>
      </c>
      <c r="D314" s="15"/>
      <c r="E314" s="16"/>
      <c r="F314" s="17"/>
      <c r="G314" s="63"/>
      <c r="H314" s="11">
        <f t="shared" si="12"/>
        <v>0</v>
      </c>
      <c r="I314" s="23"/>
    </row>
    <row r="315" spans="2:9" s="3" customFormat="1" x14ac:dyDescent="0.25">
      <c r="B315" s="66" t="s">
        <v>168</v>
      </c>
      <c r="C315" s="13" t="str">
        <f t="shared" si="11"/>
        <v>DEMOLICION</v>
      </c>
      <c r="D315" s="15"/>
      <c r="E315" s="16"/>
      <c r="F315" s="17"/>
      <c r="G315" s="63"/>
      <c r="H315" s="14">
        <f t="shared" si="12"/>
        <v>0</v>
      </c>
      <c r="I315" s="23"/>
    </row>
    <row r="316" spans="2:9" s="3" customFormat="1" x14ac:dyDescent="0.25">
      <c r="B316" s="66" t="s">
        <v>169</v>
      </c>
      <c r="C316" s="13" t="str">
        <f t="shared" si="11"/>
        <v>LINEA PRINCIPAL</v>
      </c>
      <c r="D316" s="15"/>
      <c r="E316" s="16"/>
      <c r="F316" s="17"/>
      <c r="G316" s="63"/>
      <c r="H316" s="14">
        <f t="shared" si="12"/>
        <v>0</v>
      </c>
      <c r="I316" s="23"/>
    </row>
    <row r="317" spans="2:9" s="3" customFormat="1" x14ac:dyDescent="0.25">
      <c r="B317" s="66" t="s">
        <v>170</v>
      </c>
      <c r="C317" s="13" t="str">
        <f t="shared" si="11"/>
        <v>REPOSICION DE PAVIMENTO</v>
      </c>
      <c r="D317" s="15"/>
      <c r="E317" s="16"/>
      <c r="F317" s="17"/>
      <c r="G317" s="63"/>
      <c r="H317" s="14">
        <f t="shared" si="12"/>
        <v>0</v>
      </c>
      <c r="I317" s="23"/>
    </row>
    <row r="318" spans="2:9" s="3" customFormat="1" x14ac:dyDescent="0.25">
      <c r="B318" s="67" t="s">
        <v>171</v>
      </c>
      <c r="C318" s="10" t="str">
        <f t="shared" si="11"/>
        <v>BAÑOS</v>
      </c>
      <c r="D318" s="15"/>
      <c r="E318" s="16"/>
      <c r="F318" s="17"/>
      <c r="G318" s="63"/>
      <c r="H318" s="11">
        <f t="shared" si="12"/>
        <v>0</v>
      </c>
      <c r="I318" s="23"/>
    </row>
    <row r="319" spans="2:9" s="3" customFormat="1" x14ac:dyDescent="0.25">
      <c r="B319" s="66" t="s">
        <v>172</v>
      </c>
      <c r="C319" s="13" t="str">
        <f t="shared" si="11"/>
        <v>DESMANTELAMIENTO</v>
      </c>
      <c r="D319" s="15"/>
      <c r="E319" s="16"/>
      <c r="F319" s="17"/>
      <c r="G319" s="63"/>
      <c r="H319" s="14">
        <f t="shared" si="12"/>
        <v>0</v>
      </c>
      <c r="I319" s="23"/>
    </row>
    <row r="320" spans="2:9" s="3" customFormat="1" x14ac:dyDescent="0.25">
      <c r="B320" s="66" t="s">
        <v>173</v>
      </c>
      <c r="C320" s="13" t="str">
        <f t="shared" si="11"/>
        <v>INSTALACION ELECTRICA</v>
      </c>
      <c r="D320" s="15"/>
      <c r="E320" s="16"/>
      <c r="F320" s="17"/>
      <c r="G320" s="63"/>
      <c r="H320" s="14">
        <f t="shared" si="12"/>
        <v>0</v>
      </c>
      <c r="I320" s="23"/>
    </row>
    <row r="321" spans="2:10" s="3" customFormat="1" x14ac:dyDescent="0.25">
      <c r="B321" s="66" t="s">
        <v>174</v>
      </c>
      <c r="C321" s="13" t="str">
        <f t="shared" si="11"/>
        <v>PINTURA</v>
      </c>
      <c r="D321" s="15"/>
      <c r="E321" s="16"/>
      <c r="F321" s="17"/>
      <c r="G321" s="63"/>
      <c r="H321" s="14">
        <f t="shared" si="12"/>
        <v>0</v>
      </c>
      <c r="I321" s="23"/>
    </row>
    <row r="322" spans="2:10" s="3" customFormat="1" x14ac:dyDescent="0.25">
      <c r="B322" s="66" t="s">
        <v>175</v>
      </c>
      <c r="C322" s="13" t="str">
        <f t="shared" si="11"/>
        <v>MUEBLES DE BAÑO, ACCESORIOS Y EQUIPO</v>
      </c>
      <c r="D322" s="15"/>
      <c r="E322" s="16"/>
      <c r="F322" s="17"/>
      <c r="G322" s="63"/>
      <c r="H322" s="14">
        <f t="shared" si="12"/>
        <v>0</v>
      </c>
      <c r="I322" s="23"/>
    </row>
    <row r="323" spans="2:10" s="3" customFormat="1" x14ac:dyDescent="0.25">
      <c r="B323" s="67" t="s">
        <v>176</v>
      </c>
      <c r="C323" s="10" t="str">
        <f t="shared" si="11"/>
        <v>AZOTEA</v>
      </c>
      <c r="D323" s="15"/>
      <c r="E323" s="16"/>
      <c r="F323" s="17"/>
      <c r="G323" s="63"/>
      <c r="H323" s="11">
        <f t="shared" si="12"/>
        <v>0</v>
      </c>
      <c r="I323" s="23"/>
    </row>
    <row r="324" spans="2:10" s="3" customFormat="1" x14ac:dyDescent="0.25">
      <c r="B324" s="66" t="s">
        <v>177</v>
      </c>
      <c r="C324" s="13" t="str">
        <f t="shared" si="11"/>
        <v>DEMOLICION</v>
      </c>
      <c r="D324" s="15"/>
      <c r="E324" s="16"/>
      <c r="F324" s="17"/>
      <c r="G324" s="63"/>
      <c r="H324" s="14">
        <f t="shared" si="12"/>
        <v>0</v>
      </c>
      <c r="I324" s="23"/>
    </row>
    <row r="325" spans="2:10" s="3" customFormat="1" x14ac:dyDescent="0.25">
      <c r="B325" s="66" t="s">
        <v>178</v>
      </c>
      <c r="C325" s="13" t="str">
        <f t="shared" si="11"/>
        <v>IMPERMEABILIZANTE</v>
      </c>
      <c r="D325" s="15"/>
      <c r="E325" s="16"/>
      <c r="F325" s="17"/>
      <c r="G325" s="63"/>
      <c r="H325" s="14">
        <f t="shared" si="12"/>
        <v>0</v>
      </c>
      <c r="I325" s="23"/>
    </row>
    <row r="326" spans="2:10" s="3" customFormat="1" x14ac:dyDescent="0.25">
      <c r="B326" s="67" t="s">
        <v>179</v>
      </c>
      <c r="C326" s="10" t="str">
        <f t="shared" si="11"/>
        <v>LIMPIEZA</v>
      </c>
      <c r="D326" s="15"/>
      <c r="E326" s="16"/>
      <c r="F326" s="17"/>
      <c r="G326" s="63"/>
      <c r="H326" s="11">
        <f t="shared" si="12"/>
        <v>0</v>
      </c>
      <c r="I326" s="23"/>
    </row>
    <row r="327" spans="2:10" s="3" customFormat="1" x14ac:dyDescent="0.25">
      <c r="B327" s="67" t="s">
        <v>180</v>
      </c>
      <c r="C327" s="10" t="str">
        <f t="shared" si="11"/>
        <v>CUARTO RPBI</v>
      </c>
      <c r="D327" s="15"/>
      <c r="E327" s="16"/>
      <c r="F327" s="17"/>
      <c r="G327" s="63"/>
      <c r="H327" s="11">
        <f t="shared" si="12"/>
        <v>0</v>
      </c>
      <c r="I327" s="23"/>
    </row>
    <row r="328" spans="2:10" s="3" customFormat="1" x14ac:dyDescent="0.25">
      <c r="B328" s="28"/>
      <c r="C328" s="29"/>
      <c r="D328" s="25"/>
      <c r="E328" s="30"/>
      <c r="F328" s="26"/>
      <c r="G328" s="27"/>
      <c r="H328" s="31"/>
      <c r="I328" s="23"/>
    </row>
    <row r="329" spans="2:10" s="34" customFormat="1" x14ac:dyDescent="0.25">
      <c r="B329" s="92" t="s">
        <v>64</v>
      </c>
      <c r="C329" s="92"/>
      <c r="D329" s="92"/>
      <c r="E329" s="92"/>
      <c r="F329" s="92"/>
      <c r="G329" s="32" t="s">
        <v>65</v>
      </c>
      <c r="H329" s="33">
        <f>+H308+H288+H265</f>
        <v>0</v>
      </c>
      <c r="I329" s="82"/>
      <c r="J329" s="37"/>
    </row>
    <row r="330" spans="2:10" s="34" customFormat="1" x14ac:dyDescent="0.25">
      <c r="B330" s="93"/>
      <c r="C330" s="93"/>
      <c r="D330" s="93"/>
      <c r="E330" s="93"/>
      <c r="F330" s="93"/>
      <c r="G330" s="32" t="s">
        <v>66</v>
      </c>
      <c r="H330" s="33">
        <f>+ROUND(H329*0.16,2)</f>
        <v>0</v>
      </c>
      <c r="I330" s="82"/>
    </row>
    <row r="331" spans="2:10" s="34" customFormat="1" x14ac:dyDescent="0.25">
      <c r="B331" s="93"/>
      <c r="C331" s="93"/>
      <c r="D331" s="93"/>
      <c r="E331" s="93"/>
      <c r="F331" s="93"/>
      <c r="G331" s="32" t="s">
        <v>67</v>
      </c>
      <c r="H331" s="33">
        <f>+H329+H330</f>
        <v>0</v>
      </c>
      <c r="I331" s="82"/>
    </row>
    <row r="332" spans="2:10" s="3" customFormat="1" x14ac:dyDescent="0.25"/>
    <row r="333" spans="2:10" s="3" customFormat="1" x14ac:dyDescent="0.25"/>
    <row r="334" spans="2:10" s="3" customFormat="1" x14ac:dyDescent="0.25">
      <c r="H334" s="35"/>
    </row>
    <row r="335" spans="2:10" s="3" customFormat="1" x14ac:dyDescent="0.25">
      <c r="H335" s="35"/>
    </row>
    <row r="336" spans="2:10" s="3" customFormat="1" x14ac:dyDescent="0.25"/>
    <row r="337" spans="8:8" s="3" customFormat="1" x14ac:dyDescent="0.25"/>
    <row r="338" spans="8:8" s="3" customFormat="1" x14ac:dyDescent="0.25"/>
    <row r="339" spans="8:8" s="3" customFormat="1" x14ac:dyDescent="0.25">
      <c r="H339" s="36"/>
    </row>
    <row r="340" spans="8:8" s="3" customFormat="1" x14ac:dyDescent="0.25"/>
    <row r="341" spans="8:8" s="3" customFormat="1" x14ac:dyDescent="0.25"/>
    <row r="342" spans="8:8" s="3" customFormat="1" x14ac:dyDescent="0.25"/>
    <row r="343" spans="8:8" s="3" customFormat="1" x14ac:dyDescent="0.25"/>
    <row r="344" spans="8:8" s="3" customFormat="1" x14ac:dyDescent="0.25"/>
    <row r="345" spans="8:8" s="3" customFormat="1" x14ac:dyDescent="0.25"/>
    <row r="346" spans="8:8" s="3" customFormat="1" x14ac:dyDescent="0.25"/>
    <row r="347" spans="8:8" s="3" customFormat="1" x14ac:dyDescent="0.25"/>
    <row r="348" spans="8:8" s="3" customFormat="1" x14ac:dyDescent="0.25"/>
    <row r="349" spans="8:8" s="3" customFormat="1" x14ac:dyDescent="0.25"/>
    <row r="350" spans="8:8" s="3" customFormat="1" x14ac:dyDescent="0.25"/>
    <row r="351" spans="8:8" s="3" customFormat="1" x14ac:dyDescent="0.25"/>
    <row r="352" spans="8:8" s="3" customFormat="1" x14ac:dyDescent="0.25"/>
  </sheetData>
  <mergeCells count="16">
    <mergeCell ref="B329:F329"/>
    <mergeCell ref="B330:F331"/>
    <mergeCell ref="C12:C13"/>
    <mergeCell ref="D12:G13"/>
    <mergeCell ref="H12:H13"/>
    <mergeCell ref="B15:H15"/>
    <mergeCell ref="B2:B13"/>
    <mergeCell ref="D2:G2"/>
    <mergeCell ref="D3:G6"/>
    <mergeCell ref="C4:C5"/>
    <mergeCell ref="D7:F7"/>
    <mergeCell ref="C8:C10"/>
    <mergeCell ref="D8:F8"/>
    <mergeCell ref="E9:F9"/>
    <mergeCell ref="D10:F10"/>
    <mergeCell ref="D11:G11"/>
  </mergeCells>
  <printOptions horizontalCentered="1"/>
  <pageMargins left="0.19685039370078741" right="0.19685039370078741" top="0.19685039370078741" bottom="0.39370078740157483" header="0.27559055118110237" footer="0.19685039370078741"/>
  <pageSetup scale="73" orientation="landscape" horizontalDpi="300" verticalDpi="300" r:id="rId1"/>
  <headerFooter>
    <oddFooter>&amp;C&amp;8Página &amp;P de &amp;N</oddFooter>
  </headerFooter>
  <rowBreaks count="2" manualBreakCount="2">
    <brk id="257" min="1" max="7" man="1"/>
    <brk id="26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dc:creator>
  <cp:lastModifiedBy>Vic</cp:lastModifiedBy>
  <cp:lastPrinted>2019-05-28T17:05:55Z</cp:lastPrinted>
  <dcterms:created xsi:type="dcterms:W3CDTF">2019-05-23T21:05:03Z</dcterms:created>
  <dcterms:modified xsi:type="dcterms:W3CDTF">2019-06-18T19:44:42Z</dcterms:modified>
</cp:coreProperties>
</file>