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OBRAS\OBRAS 2019\SIOP\Direccion de presupuestos de Obra publica\Presupuestos\23.- CENTRO DE SALUD TIPO\12.- MLM\1.- conciliacion\"/>
    </mc:Choice>
  </mc:AlternateContent>
  <bookViews>
    <workbookView xWindow="0" yWindow="0" windowWidth="28800" windowHeight="9330"/>
  </bookViews>
  <sheets>
    <sheet name="HOJA1" sheetId="2" r:id="rId1"/>
  </sheets>
  <definedNames>
    <definedName name="_xlnm._FilterDatabase" localSheetId="0" hidden="1">HOJA1!$A$17:$K$411</definedName>
    <definedName name="area" localSheetId="0">#REF!</definedName>
    <definedName name="area">#REF!</definedName>
    <definedName name="_xlnm.Print_Area" localSheetId="0">HOJA1!$B$2:$H$490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HOJA1!$2:$17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62913"/>
</workbook>
</file>

<file path=xl/calcChain.xml><?xml version="1.0" encoding="utf-8"?>
<calcChain xmlns="http://schemas.openxmlformats.org/spreadsheetml/2006/main">
  <c r="C452" i="2" l="1"/>
  <c r="C415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8" i="2"/>
  <c r="H37" i="2" s="1"/>
  <c r="H39" i="2"/>
  <c r="H40" i="2"/>
  <c r="H42" i="2"/>
  <c r="H43" i="2"/>
  <c r="H44" i="2"/>
  <c r="H45" i="2"/>
  <c r="H46" i="2"/>
  <c r="H48" i="2"/>
  <c r="H49" i="2"/>
  <c r="H50" i="2"/>
  <c r="H52" i="2"/>
  <c r="H53" i="2"/>
  <c r="H54" i="2"/>
  <c r="H55" i="2"/>
  <c r="H57" i="2"/>
  <c r="H56" i="2" s="1"/>
  <c r="H60" i="2"/>
  <c r="H59" i="2" s="1"/>
  <c r="H62" i="2"/>
  <c r="H63" i="2"/>
  <c r="H64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4" i="2"/>
  <c r="H85" i="2"/>
  <c r="H86" i="2"/>
  <c r="H87" i="2"/>
  <c r="H89" i="2"/>
  <c r="H88" i="2" s="1"/>
  <c r="H90" i="2"/>
  <c r="H91" i="2"/>
  <c r="H93" i="2"/>
  <c r="H92" i="2" s="1"/>
  <c r="H96" i="2"/>
  <c r="H97" i="2"/>
  <c r="H98" i="2"/>
  <c r="H99" i="2"/>
  <c r="H100" i="2"/>
  <c r="H101" i="2"/>
  <c r="H102" i="2"/>
  <c r="H103" i="2"/>
  <c r="H105" i="2"/>
  <c r="H106" i="2"/>
  <c r="H107" i="2"/>
  <c r="H108" i="2"/>
  <c r="H109" i="2"/>
  <c r="H110" i="2"/>
  <c r="H111" i="2"/>
  <c r="H112" i="2"/>
  <c r="H113" i="2"/>
  <c r="H114" i="2"/>
  <c r="H116" i="2"/>
  <c r="H117" i="2"/>
  <c r="H118" i="2"/>
  <c r="H119" i="2"/>
  <c r="H120" i="2"/>
  <c r="H121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2" i="2"/>
  <c r="H143" i="2"/>
  <c r="H144" i="2"/>
  <c r="H146" i="2"/>
  <c r="H147" i="2"/>
  <c r="H148" i="2"/>
  <c r="H149" i="2"/>
  <c r="H150" i="2"/>
  <c r="H151" i="2"/>
  <c r="H154" i="2"/>
  <c r="H155" i="2"/>
  <c r="H156" i="2"/>
  <c r="H157" i="2"/>
  <c r="H158" i="2"/>
  <c r="H159" i="2"/>
  <c r="H161" i="2"/>
  <c r="H162" i="2"/>
  <c r="H163" i="2"/>
  <c r="H164" i="2"/>
  <c r="H165" i="2"/>
  <c r="H166" i="2"/>
  <c r="H167" i="2"/>
  <c r="H168" i="2"/>
  <c r="H170" i="2"/>
  <c r="H171" i="2"/>
  <c r="H172" i="2"/>
  <c r="H173" i="2"/>
  <c r="H174" i="2"/>
  <c r="H175" i="2"/>
  <c r="H176" i="2"/>
  <c r="H177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7" i="2"/>
  <c r="H196" i="2" s="1"/>
  <c r="H199" i="2"/>
  <c r="H200" i="2"/>
  <c r="H201" i="2"/>
  <c r="H202" i="2"/>
  <c r="H203" i="2"/>
  <c r="H204" i="2"/>
  <c r="H205" i="2"/>
  <c r="H206" i="2"/>
  <c r="H207" i="2"/>
  <c r="H209" i="2"/>
  <c r="H210" i="2"/>
  <c r="H211" i="2"/>
  <c r="H212" i="2"/>
  <c r="H214" i="2"/>
  <c r="H213" i="2" s="1"/>
  <c r="H219" i="2"/>
  <c r="H218" i="2" s="1"/>
  <c r="H220" i="2"/>
  <c r="H221" i="2"/>
  <c r="H223" i="2"/>
  <c r="H224" i="2"/>
  <c r="H225" i="2"/>
  <c r="H226" i="2"/>
  <c r="H227" i="2"/>
  <c r="H228" i="2"/>
  <c r="H229" i="2"/>
  <c r="H230" i="2"/>
  <c r="H231" i="2"/>
  <c r="H232" i="2"/>
  <c r="H233" i="2"/>
  <c r="H235" i="2"/>
  <c r="H236" i="2"/>
  <c r="H237" i="2"/>
  <c r="H239" i="2"/>
  <c r="H240" i="2"/>
  <c r="H241" i="2"/>
  <c r="H242" i="2"/>
  <c r="H243" i="2"/>
  <c r="H246" i="2"/>
  <c r="H245" i="2" s="1"/>
  <c r="H247" i="2"/>
  <c r="H249" i="2"/>
  <c r="H250" i="2"/>
  <c r="H251" i="2"/>
  <c r="H252" i="2"/>
  <c r="H254" i="2"/>
  <c r="H253" i="2" s="1"/>
  <c r="H257" i="2"/>
  <c r="H256" i="2" s="1"/>
  <c r="H259" i="2"/>
  <c r="H260" i="2"/>
  <c r="H261" i="2"/>
  <c r="H263" i="2"/>
  <c r="H264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81" i="2"/>
  <c r="H282" i="2"/>
  <c r="H283" i="2"/>
  <c r="H284" i="2"/>
  <c r="H286" i="2"/>
  <c r="H287" i="2"/>
  <c r="H288" i="2"/>
  <c r="H290" i="2"/>
  <c r="H289" i="2" s="1"/>
  <c r="H293" i="2"/>
  <c r="H294" i="2"/>
  <c r="H295" i="2"/>
  <c r="H296" i="2"/>
  <c r="H297" i="2"/>
  <c r="H298" i="2"/>
  <c r="H299" i="2"/>
  <c r="H300" i="2"/>
  <c r="H302" i="2"/>
  <c r="H303" i="2"/>
  <c r="H304" i="2"/>
  <c r="H305" i="2"/>
  <c r="H306" i="2"/>
  <c r="H307" i="2"/>
  <c r="H308" i="2"/>
  <c r="H309" i="2"/>
  <c r="H310" i="2"/>
  <c r="H311" i="2"/>
  <c r="H313" i="2"/>
  <c r="H314" i="2"/>
  <c r="H315" i="2"/>
  <c r="H316" i="2"/>
  <c r="H317" i="2"/>
  <c r="H318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5" i="2"/>
  <c r="H336" i="2"/>
  <c r="H337" i="2"/>
  <c r="H338" i="2"/>
  <c r="H339" i="2"/>
  <c r="H340" i="2"/>
  <c r="H341" i="2"/>
  <c r="H343" i="2"/>
  <c r="H344" i="2"/>
  <c r="H345" i="2"/>
  <c r="H346" i="2"/>
  <c r="H347" i="2"/>
  <c r="H348" i="2"/>
  <c r="H351" i="2"/>
  <c r="H352" i="2"/>
  <c r="H353" i="2"/>
  <c r="H354" i="2"/>
  <c r="H355" i="2"/>
  <c r="H356" i="2"/>
  <c r="H358" i="2"/>
  <c r="H359" i="2"/>
  <c r="H360" i="2"/>
  <c r="H361" i="2"/>
  <c r="H362" i="2"/>
  <c r="H363" i="2"/>
  <c r="H364" i="2"/>
  <c r="H365" i="2"/>
  <c r="H367" i="2"/>
  <c r="H368" i="2"/>
  <c r="H369" i="2"/>
  <c r="H370" i="2"/>
  <c r="H371" i="2"/>
  <c r="H372" i="2"/>
  <c r="H373" i="2"/>
  <c r="H374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9" i="2"/>
  <c r="H390" i="2"/>
  <c r="H391" i="2"/>
  <c r="H392" i="2"/>
  <c r="H394" i="2"/>
  <c r="H393" i="2" s="1"/>
  <c r="H396" i="2"/>
  <c r="H397" i="2"/>
  <c r="H398" i="2"/>
  <c r="H399" i="2"/>
  <c r="H400" i="2"/>
  <c r="H401" i="2"/>
  <c r="H402" i="2"/>
  <c r="H403" i="2"/>
  <c r="H404" i="2"/>
  <c r="H406" i="2"/>
  <c r="H407" i="2"/>
  <c r="H408" i="2"/>
  <c r="H409" i="2"/>
  <c r="H411" i="2"/>
  <c r="H410" i="2" s="1"/>
  <c r="H115" i="2" l="1"/>
  <c r="H191" i="2"/>
  <c r="H280" i="2"/>
  <c r="H248" i="2"/>
  <c r="H244" i="2" s="1"/>
  <c r="H258" i="2"/>
  <c r="H234" i="2"/>
  <c r="H65" i="2"/>
  <c r="H265" i="2"/>
  <c r="H366" i="2"/>
  <c r="H262" i="2"/>
  <c r="H375" i="2"/>
  <c r="H222" i="2"/>
  <c r="H217" i="2" s="1"/>
  <c r="H357" i="2"/>
  <c r="H312" i="2"/>
  <c r="H198" i="2"/>
  <c r="H169" i="2"/>
  <c r="H160" i="2"/>
  <c r="H68" i="2"/>
  <c r="H319" i="2"/>
  <c r="H292" i="2"/>
  <c r="H122" i="2"/>
  <c r="H104" i="2"/>
  <c r="H388" i="2"/>
  <c r="H342" i="2"/>
  <c r="H238" i="2"/>
  <c r="H83" i="2"/>
  <c r="H82" i="2" s="1"/>
  <c r="H301" i="2"/>
  <c r="H178" i="2"/>
  <c r="H405" i="2"/>
  <c r="H153" i="2"/>
  <c r="H51" i="2"/>
  <c r="H47" i="2" s="1"/>
  <c r="H41" i="2"/>
  <c r="H137" i="2"/>
  <c r="H334" i="2"/>
  <c r="H145" i="2"/>
  <c r="H95" i="2"/>
  <c r="H25" i="2"/>
  <c r="H395" i="2"/>
  <c r="H350" i="2"/>
  <c r="H285" i="2"/>
  <c r="H208" i="2"/>
  <c r="H61" i="2"/>
  <c r="H451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H487" i="2"/>
  <c r="H484" i="2"/>
  <c r="H470" i="2"/>
  <c r="H461" i="2"/>
  <c r="H255" i="2" l="1"/>
  <c r="H279" i="2"/>
  <c r="H291" i="2"/>
  <c r="H349" i="2"/>
  <c r="H152" i="2"/>
  <c r="H94" i="2"/>
  <c r="H58" i="2"/>
  <c r="H216" i="2"/>
  <c r="H464" i="2"/>
  <c r="H463" i="2"/>
  <c r="H465" i="2"/>
  <c r="H457" i="2"/>
  <c r="H468" i="2"/>
  <c r="H473" i="2"/>
  <c r="H474" i="2"/>
  <c r="H475" i="2"/>
  <c r="H485" i="2"/>
  <c r="H454" i="2"/>
  <c r="H456" i="2"/>
  <c r="H459" i="2"/>
  <c r="H460" i="2"/>
  <c r="H477" i="2"/>
  <c r="H486" i="2"/>
  <c r="H479" i="2"/>
  <c r="H480" i="2"/>
  <c r="H481" i="2"/>
  <c r="H482" i="2"/>
  <c r="H483" i="2"/>
  <c r="H472" i="2"/>
  <c r="H455" i="2"/>
  <c r="H466" i="2"/>
  <c r="H469" i="2"/>
  <c r="H476" i="2"/>
  <c r="H453" i="2"/>
  <c r="H462" i="2" l="1"/>
  <c r="H467" i="2"/>
  <c r="H458" i="2"/>
  <c r="H478" i="2"/>
  <c r="H471" i="2" l="1"/>
  <c r="H452" i="2" s="1"/>
  <c r="H447" i="2"/>
  <c r="H450" i="2"/>
  <c r="H424" i="2"/>
  <c r="H22" i="2"/>
  <c r="H433" i="2"/>
  <c r="C18" i="2"/>
  <c r="H443" i="2" l="1"/>
  <c r="H438" i="2"/>
  <c r="H439" i="2"/>
  <c r="H420" i="2"/>
  <c r="H444" i="2"/>
  <c r="H448" i="2"/>
  <c r="H449" i="2"/>
  <c r="H436" i="2"/>
  <c r="H21" i="2"/>
  <c r="H417" i="2" s="1"/>
  <c r="H435" i="2"/>
  <c r="H418" i="2"/>
  <c r="H422" i="2"/>
  <c r="H426" i="2"/>
  <c r="H427" i="2"/>
  <c r="H428" i="2"/>
  <c r="H432" i="2"/>
  <c r="H423" i="2"/>
  <c r="H429" i="2"/>
  <c r="H437" i="2"/>
  <c r="H419" i="2"/>
  <c r="H431" i="2"/>
  <c r="H440" i="2"/>
  <c r="H442" i="2"/>
  <c r="H445" i="2"/>
  <c r="H446" i="2"/>
  <c r="H421" i="2" l="1"/>
  <c r="H434" i="2"/>
  <c r="H425" i="2"/>
  <c r="H441" i="2"/>
  <c r="H20" i="2"/>
  <c r="H416" i="2" s="1"/>
  <c r="H430" i="2" l="1"/>
  <c r="H19" i="2"/>
  <c r="H415" i="2" l="1"/>
  <c r="H488" i="2" s="1"/>
  <c r="H489" i="2" s="1"/>
  <c r="H490" i="2" s="1"/>
</calcChain>
</file>

<file path=xl/sharedStrings.xml><?xml version="1.0" encoding="utf-8"?>
<sst xmlns="http://schemas.openxmlformats.org/spreadsheetml/2006/main" count="1201" uniqueCount="591">
  <si>
    <t>GOBIERNO DEL ESTADO DE JALISCO</t>
  </si>
  <si>
    <t>NÚMERO DE PROCEDIMIENTO:</t>
  </si>
  <si>
    <t>SECRETARÍA DE INFRAESTRUCTURA Y OBRA PÚBLICA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</si>
  <si>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</si>
  <si>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</si>
  <si>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</si>
  <si>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</si>
  <si>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</si>
  <si>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</si>
  <si>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</si>
  <si>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</si>
  <si>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</si>
  <si>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</si>
  <si>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</si>
  <si>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</si>
  <si>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</si>
  <si>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</si>
  <si>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</si>
  <si>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</si>
  <si>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PUERTAS Y VENTANAS</t>
  </si>
  <si>
    <t>M2</t>
  </si>
  <si>
    <t>A2</t>
  </si>
  <si>
    <t>M</t>
  </si>
  <si>
    <t>PZA</t>
  </si>
  <si>
    <t>KG</t>
  </si>
  <si>
    <t>B</t>
  </si>
  <si>
    <t>PINTURA</t>
  </si>
  <si>
    <t>INSTALACION HIDRO-SANITARIA</t>
  </si>
  <si>
    <t>M3</t>
  </si>
  <si>
    <t>M3-KM</t>
  </si>
  <si>
    <t>BAÑOS</t>
  </si>
  <si>
    <t>SAL</t>
  </si>
  <si>
    <t>AZOTEA</t>
  </si>
  <si>
    <t>LIMPIEZA</t>
  </si>
  <si>
    <t>DESPALME DE TERRENO NATURAL POR CUALQUIER MEDIO, CON ESPESOR PROMEDIO DE 20 CMS., INCLUYE: CARGA Y ACARREO DELMATERIAL A CENTRO DE ACOPIO, HERRAMIENTA Y EQUIPO.</t>
  </si>
  <si>
    <t>TRAZO Y NIVELACION DE TERRENO, INCLUYE: EJES Y REFERENCIAS, EQUIPO TOPOGRAFICO, HERRAMIENTAS, MANO DE OBRA Y TODO LO NECESARIO PARA SU CORRECTA EJECUCION.</t>
  </si>
  <si>
    <t>DESINSTALACION DE MALLA CICLON EXISTENTE SIN RECUPERACION HASTA UNA ALTURA DE 2.50 MTS., INCLUYE: DESINSTALACION DE PORTONES, DEMOLICIONES DE BASES, CORTES, HERRAMIENTAS, ACARREO A CENTRO DE ACOPIO, MANO DE OBRA Y TODO LO NECESARIO PARA SU CORRECTA EJECUCION.</t>
  </si>
  <si>
    <t>DEMOLICION DE ENJARRE CON SALITRE HASTA UNA ALTURA DE 1.00 MT., INCLUYE: CORTE CON DISCO, HERRAMIENTAS, ACARREO A CENTRO DE ACOPIO DEL MATERIAL PRODUCTO DE DEMOLICION, MANO DE OBRA Y TODO LO NECESARIO PARA SU CORRECTA EJECUCION.</t>
  </si>
  <si>
    <t>REUBICACION DE REGISTROS ELECTRICOS DE 40 X 40 X 60 CMS., INCLUYE: EXCAVACION, TRASLADO DE REGISTRO Y CABLEADO HASTA 1.00 MT. DE LONGITUD, RELLENO CON MATERIAL DEL LUGAR, HERRAMIENTAS, MANO DE OBRA ESPECIALIZADA Y TODO LO NECESARIO HASTA SU CORRECTA EJECUCION.</t>
  </si>
  <si>
    <t>REUBICACION DE REFLECTORES EXISTENTES EN INGRESO, INCLUYE: MOVIMIENTO DE HASTA 1.00 MTS. MAS DE ALTURA, TUBERIA CONDUIT PARED DELGADA, RANURAS EN MUROS, RESANES, CABLEADO, ANDAMIOS, HERRAMIENTAS, MANO DE OBRA ESPECIALIZADA Y TODO LO NECESARIO PARA SU CORRECTA EJECUCION.</t>
  </si>
  <si>
    <t>DESMANTELAMIENTO DE CUBIERTA DE POLICARBONATO Y SOPORTERIA  HASTA UNA ALTURA DE 3.00 MTS. EN INGRESO;  INCLUYE: ANDAMIAJE, MANIOBRAS, CORTES, PROTECCION,  ACARREOS DE LOS MATERIALES DESMANTELADOS A CENTRO DE ACOPIO PARA SU POSTERIOR RETIRO, HERRAMIENTAS, MANO DE OBRA Y TODO LO NECESARIO PARA SU CORRECTA EJECUCION.</t>
  </si>
  <si>
    <t>DESINSTALACION DE TINACO EXISTENTE DE 650 LITROS SIN RECUPERACION, INCLUYE: DESCONEXION DE LINEA DE ALIMENTACION, ANDAMIAJE, HERRAMIENTAS, ACARREO A CENTRO DE ACOPIO PARA SU POSTERIOR RETIRO, ANDAMIAJE, MANO DE OBRA ESPECIALIZADA Y TODO LO NECESARIO PARA SU CORRECTA EJECUCION.</t>
  </si>
  <si>
    <t>SUMINISTRO Y COLOCACION DE  CISTERNA DE POLIETILENO DE ALTA DENSIDAD CAP. 5,000 LTS. MCA. ROTOPLAS O SIMILAR. INCLUYE: PLANTILLA DE CONCRETO FC100, COLADO DE LOSA DE CONCRETO FC 200 REFORZADA CON VARILLA DEL No. 3 A CADA 20 CMS. EN AMBOS SENTIDOS, MALLA ELECTROSOLDADA 6X6/10-10, RELLENO COMPACTADO POR CUALQUIER MEDIO CON SUELO-CEMENTO, CON MATERIAL DE BANCO-CEMENTO EN PROPORCIÓN DE 8:1 SUMINISTRO Y COLOCACION, BASE SOPORTE DE ARENA DE RIO DE ACUERDO CON LAS INDICACIONES DEL FABRICANTE ASI COMO TODO LO NECESARIO PARA SU CORRECTA EJECUCION, EXCAVACION CON SECCION DE 2.00 X 2.00 X 1.90 MTS., MATERIAL, MANO DE OBRA, HERRAMIENTA Y TODO LO NECESARIO PARA SU CORRECTA EJECUCION.</t>
  </si>
  <si>
    <t>SUMINISTRO Y COLOCACIÓN DE BOMBA SUMERGIBLE DE 1 HP., INCLUYE: MATERIALES, HERRAMIENTAS, PRUEBAS, MANO DE OBRA ESPECIALIZADA Y TODO LO NECESARIO PARA SU CORRECTA EJECUCION.</t>
  </si>
  <si>
    <t>SUMINISTRO' Y COLOCACION DE ELECTRONIVEL PARA TINACOS Y CISTERNA, INCLUYE: CONEXIONES, HERRAMIENTAS, MANO DE OBRA Y TODO LO NECESARIO PARA SU CORRECTA EJECUCION.</t>
  </si>
  <si>
    <t>SUMINISTRO Y ELABORACION DE CASETA PARA BOMBA CON UNA SECCION DE 0.80 MTS. DE ANCHO, 0.85 MTS DE ALTURA TOTAL Y 0.60 MTS. DE LONGITUD A BASE DE MURO DE LADRILLO ADOBON 7 X 14 X 28 CMS. ACOMODADO A SOGA, ASENTADO CON MORTERO CEMENTO-ARENA DE RIO 1:4, TAPA DE CONCRETO HECHO EN OBRA F'C= 150 KG/CM2 DE 15 CMS. DE ESPESOR PROMEDIO REFORZADO CON 3 VARILLAS DEL No. 3 @ 20 CMS EN LOS DOS SENTIDOS, INCLUYE: APLANADOS, BOQUILLAS, CIMBRA Y DESCIMBRA PARA TAPA, PUERTA DE HERRERIA PERFIL Z CON BASTIDOR DE PTR DE 2" Y PORTACANDADO DE 50 X 60 CMS., HERRAMIENTAS, MANO DE OBRA ESPECIALIZADA Y TODO LO NECESARIO PARA SU CORRECTA EJECUCION.</t>
  </si>
  <si>
    <t>EXCAVACIÓN EN CAJON POR MEDIOS MANUALES DE 0.00 A -2.00 M, EN MATERIAL TIPO II, ZONA "A Y/O B",  INCLUYE: RETIRO DEL MATERIAL A BANCO DE OBRA INDICADO POR SUPERVISIÓN, MANO DE OBRA, EQUIPO Y HERRAMIENTA.</t>
  </si>
  <si>
    <t>SIOP-085</t>
  </si>
  <si>
    <t>CIMIENTO DE PIEDRA BRAZA ACOMODADA PIEDRA POR PIEDRA, ASENTADA CON MORTERO CEMENTO-ARENA  EN PROPORCION 1:3. INCLUYE: MATERIALES, DESPERDICIOS, HERRAMIENTAS, LIMPIEZA, MANO DE OBRA Y ACARREO DE MATERIALES AL SITIO DE SU UTILIZACION.</t>
  </si>
  <si>
    <t>RODAPIE DE PIEDRA BRAZA A UNA CARA APARENTE, ACOMODADA PIEDRA POR PIEDRA HASTA UNA ALTURA DE 40 CMS., ASENTADA CON MORTERO CEMENTO-ARENA  EN PROPORCION 1:3. INCLUYE: MATERIALES, DESPERDICIOS, HERRAMIENTAS, LIMPIEZA, MANO DE OBRA Y ACARREO DE MATERIALES AL SITIO DE SU UTILIZACION.</t>
  </si>
  <si>
    <t>NIVELACION DE MAMPOSTERIA CON RAJUELA DE PIEDRA BRAZA JUNTEADA CON MORTERO CEMENTO-ARENA 1:3, INCLUYE: NIVELACION, TRAZO, MANO DE OBRA Y HERRAMIENTA. (NO INCLUYE MATERIALES).</t>
  </si>
  <si>
    <t>ANCLAJE DE CASTILLO EN CIMENTACION 20 X 28 CMS., CONCRETO F'C=200 KG/CM2 HECHO EN OBRA, ARMADO CON 6 VARILLAS DEL #3 (3/8") Y ESTRIBOS DEL #2 A CADA 15 CMS., INCLUYE: ARMADO, COLADO, CURADO, VIBRADO, CIMBRA COMUN, DESCIMBRA, DESPERDICIOS, TRASLAPES, CRUCES DE VARILLAS CON ELEMENTOS TRANSVERSALES, ANDAMIOS, MANO DE OBRA, HERRAMIENTA Y ACARREO DE MATERIALES AL SITIO DE SU UTILIZACION, A CUALQUIER ALTURA.</t>
  </si>
  <si>
    <t>DALA DE DESPLANTE DE CONCRETO F´C= 150 KG/CM2, T.M.A.= 3/4" HECHO EN OBRA, CON SECCION DE 28 X 20 CM., ARMADA CON 6 VARILLAS DEL #3 Y ESTRIBOS DEL #2 @ 20 CM., INCLUYE: ARMADO, COLADO, CURADO, VIBRADO, CIMBRA COMUN, DESCIMBRA, DESPERDICIOS, TRASLAPES, CRUCES DE VARILLAS CON ELEMENTOS TRANSVERSALES, ANDAMIOS, MANO DE OBRA, HERRAMIENTA Y ACARREO DE MATERIALES AL SITIO DE SU UTILIZACION, A CUALQUIER ALTURA.</t>
  </si>
  <si>
    <t>MURO TIPO TEZÓN DE BLOCK SOLIDO 11X14X28 CM, ASENTADO CON MORTERO CEMENTO- ARENA 1:4 ACABADO COMUN, INCLUYE: MATERIALES, MANO DE OBRA, EQUIPO Y HERRAMIENTA.</t>
  </si>
  <si>
    <t>SUMINISTRO Y ELABORACION DE REPIZON DE CONCRETO DE 8 A 12 CMS. DE ESPESOR CON CONCRETO HECHO EN OBRA F'C= 200 KG/CM2, DE 60 CMS. DE ANCHO REFORZADO CON 4 VARILLAS DEL No. 3 A LONGITUD, INCLUYE: CIMBRA Y DESCIMBRA, MATERIALES, MANO DE OBRA, EQUIPO Y HERRAMIENTA.</t>
  </si>
  <si>
    <t>CASTILLO DE CONCRETO F´C= 150 KG/CM2, T.M.A.= 3/4" HECHO EN OBRA, CON SECCION DE 28 X 20 CM., ARMADA CON 6 VARILLAS DEL #3 Y ESTRIBOS DEL #2 @ 20 CM., INCLUYE: ARMADO, COLADO, CURADO, VIBRADO, CIMBRA COMUN, DESCIMBRA, DESPERDICIOS, TRASLAPES, CRUCES DE VARILLAS CON ELEMENTOS TRANSVERSALES, ANDAMIOS, MANO DE OBRA, HERRAMIENTA Y ACARREO DE MATERIALES AL SITIO DE SU UTILIZACION, A CUALQUIER ALTURA.</t>
  </si>
  <si>
    <t>SUMINISTRO, HABILITADO, FABRICACION Y COLOCACION DE PLACAS ESTRUCTURA DE 15x15x1/4" (INFERIOR) CON 4 ANCLAS A BASE DE ANGULO DE 15 CMS., INCLUYE: TRAZO, CORTES, SOLDADURA, DESCALIBRES, MANO DE OBRA Y HERRAMIENTAS.</t>
  </si>
  <si>
    <t>APLANADO CON MORTERO DE CEMENTO GRIS-ARENA DE RIO EN PROPORCION 1:4, DE 2 CM. DE ESPESOR EN MUROS Y BOVEDAS ACABADO PULIDO Y/O APALILLADO.  INCLUYE: SUMINISTRO Y ELABORACION, PLOMEO, DESPERDICIOS,  ACARREO DE LOS MATERIALES, ANDAMIOS, HERRAMIENTA MENOR Y MANO DE OBRA.</t>
  </si>
  <si>
    <t>APLANADO CON MORTERO DE CEMENTO GRIS-ARENA DE RIO EN PROPORCION 1:4, CON IMPERMEABILIZANTE INTEGRAL DE 2 CM. DE ESPESOR EN MUROS Y BOVEDAS ACABADO PULIDO Y/O APALILLADO.  INCLUYE: SUMINISTRO Y ELABORACION, PLOMEO, DESPERDICIOS,  ACARREO DE LOS MATERIALES, ANDAMIOS, HERRAMIENTA MENOR Y MANO DE OBRA.</t>
  </si>
  <si>
    <t>SUMINISTRO Y ELABORACION DE GUARNICION DE CONCRETO HECHO EN OBRA F'C= 200 KG/CM2 TIPO "I" DE 15 X 30 CMS. DE SECCION, INCLUYE PREPARACION DE BASE, MATERIAL, ACARREO, CORTES, DESPERDICIOS, HERRAMIENTAS, MANO DE OBRA Y TODO LO NECESARIO PARA SU CORRECTA EJECUCION.</t>
  </si>
  <si>
    <t>PISO DE CONCRETO EN BANQUETAS DE 10 CM DE ESPESOR PREMEZCLADO DE F'C=200 KG/CM2 REFORZADO CON MALLA ELECTROSOLDADA 6-6 10/10 ACABADO LAVADO. INCLUYE: CIMBRA, DESCIMBRA, MATERIAL, MANO DE OBRA Y LO NECESARIO PARA SU CORRECTA EJECUCION.</t>
  </si>
  <si>
    <t>SUMINISTRO Y ELABORACION DE CENEFA DE CONCRETO HECHO EN OBRA F'C= 200 KG/CM2 CON COLOR ENDURECEDOR COLOR SEGUN PROYECTO REFORZADA CON MALLA ELECTROSOLDADA 6X6/10-10 DE 10 CMS. DE ESPESOR Y 45 HASTA 50 CMS. DE ANCHO, INCLUYE: CIMBRA, COLADO, VIBRADO, CURADO, HERRAMIENTAS, MANO DE OBRA Y TODO LO NECESARIO PARA SU CORRECTA EJECUCION.</t>
  </si>
  <si>
    <t>FORJADO DE NARIZ DE REMATE EN PISO DE  BANQUETAS, CON 10.0  X  10.0 CM. DE SECCION, INCLUYE SOLO: CIMBRA APARENTE, DESCIMBRA, GOTERO, FORJADO, CHAFLANES, PERFILADO, DESPERDICIOS, HERRAMIENTAS, Y MANO DE OBRA. (NO INCLUYE CONCRETO).</t>
  </si>
  <si>
    <t>RESANES CON MORTERO CEMENTO-ARENA DE RIO EN PROP: 1:3, SOBRE MURO, CON CON ANCHOS VARIADOS HASTA 50 CMS, EN INTERIORES Y EXTERIORES. INCLUYE: MATERIALES, HERRAMIENTAS Y MANO DE OBRA.</t>
  </si>
  <si>
    <t>DEMOLICION DE BOQUILLA DE JARDINERA DE 14 CMS. DE ANCHO Y UN ESPESOR HASTA 10 CMS. PARA PERFILAR CON NIVELS DE BANQUETA. INCLUYE: ACARREOS DE MATERIAL FUERA DE LA OBRA, HERRAMIENTAS Y MANO DE OBRA</t>
  </si>
  <si>
    <t>SUMINISTRO Y COLOCACION DE GUARDAPOLVOS EN PUERTAS DE INGRESO, INCLUYE: FIJACION, HERRAMIENTAS, MANO DE OBRA Y TODO LO NECESARIO PARA SU CORRECTA EJECUCION.</t>
  </si>
  <si>
    <t>SUMINISTRO Y COLOCACION DE MOSQUITERO EN VENTANAS EXISTENTES, INCLUYE: HERRAJES DE FIJACION, HERRAMIENTAS, MANO DE OBRA ESPECIALIZADA Y TODO LO NECESARIO PARA SU CORRECTA EJECUCION.</t>
  </si>
  <si>
    <t>SUMINISTRO' Y COLOCACION DE TINACO DE 1100 LTS, MARCA ROTOPLAS O SIMILAR, INCLUYE: CONEXIONES, MANO DE OBRA ESPECIALIZADA Y TODO LO NECESARIO PARA SU CORRECTA EJECUCION.</t>
  </si>
  <si>
    <t>SUMINISTRO Y COLOCACION DE BASE PIRAMIDAL PARA POSTE DE ILUMINACION DE 30 X 80 X 80 CMS., INCLUYE: EXCAVACION, COLOCACION, NIVELACION, RELLENOS, MANO DE OBRA Y TODO LO NECESARIO PARA SU CORRECTA EJECUCION.</t>
  </si>
  <si>
    <t>SUMINISTRO Y COLOCACION DE POSTE CONICO CIRCULAR DE ACERO ROLADO AL CARBON, CAL. 11, ROJO OXIDO DE 6.00 MTS. DE ALTURA, INCLUYE: TRASLADO, COLOCACION, NIVELACION, HERRAMIENTAS, MANO DE OBRA Y TODO LO NECESARIO PARA SU CORRECTA EJECUCION.</t>
  </si>
  <si>
    <t>SUMINISTRO Y COLOCACION DE POSTE CONICO CIRCULAR DE ACERO ROLADO AL CARBON, CAL. 11, ROJO OXIDO DE 7.00 MTS. DE ALTURA, INCLUYE: BRASO DE ACERO ROLADO AL CARBON DE 2" X 50 CMS. COLOR ROJO OXIDO, JUEGO DE ANCLAS ROSCADAS DE 3/4" X 75 CMS. ARMADAS, TRASLADO, COLOCACION, NIVELACION, HERRAMIENTAS, MANO DE OBRA Y TODO LO NECESARIO PARA SU CORRECTA EJECUCION.</t>
  </si>
  <si>
    <t>SUMINISTRO Y COLOCACION DE LUMINARIA MODELO ELEKTRA VOLTAJE DE ENTRADA 100-277 V, CHIPS LED, POTENCIA DE 60 W ATENUABLE, TEMPERATURA DE COLOR 4000 K BLANCO CALIDO, PROTECCION DE MODULO IP68 SUMERGIBLE, RESISTENCIA CONTRA IMPACTOS IK-10 ANTIVANDALISMO, MARCA ALTEC O SIMILAR, INCLUYE: ANDAMIOS, COLOCACION, PRUEBAS, HERRAMIENTAS, MANO DE OBRA ESPECIALIZADA Y TODO LO NECESARIO PARA SU CORRECTA EJECUCION.</t>
  </si>
  <si>
    <t>SUMINISTRO Y COLOCACION DE LUMINARIA MODELO ELEKTRA VOLTAJE DE ENTRADA 100-277 V, CHIPS LED, POTENCIA DE 80 W ATENUABLE, TEMPERATURA DE COLOR 4000 K BLANCO CALIDO, PROTECCION DE MODULO IP68 SUMERGIBLE, RESISTENCIA CONTRA IMPACTOS IK-10 ANTIVANDALISMO, MARCA ALTEC O SIMILAR, INCLUYE: ANDAMIOS, COLOCACION, PRUEBAS, HERRAMIENTAS, MANO DE OBRA ESPECIALIZADA Y TODO LO NECESARIO PARA SU CORRECTA EJECUCION.</t>
  </si>
  <si>
    <t>SUMINISTRO Y COLOCACION DE PORTON DE REJACERO COLOR BLANCO DOS HOJAS ABATIBLE, BASTIDOR DE 1 1/2", POSTES DE CARGA DE 4" DE 1.75 X 2.50 MTS., INCLUYE: FIJACION, SOLDADURA, HERRAMIENTAS, MANO DE OBRA ESPECIALIZADA Y TODO LO NECESARIO PARA SU CORRECTA COLOCACION.</t>
  </si>
  <si>
    <t>SUMINISTRO Y COLOCACION DE PORTON DE REJACERO COLOR BLANCO DOS HOJAS ABATIBLE, BASTIDOR DE 1 1/2", POSTES DE CARGA DE 4" DE 5.50 X 2.50 MTS., INCLUYE: FIJACION, SOLDADURA, HERRAMIENTAS, MANO DE OBRA ESPECIALIZADA Y TODO LO NECESARIO PARA SU CORRECTA COLOCACION.</t>
  </si>
  <si>
    <t>MURO TIPO SOGA DE TABIQUE ROJO RECOCIDO DE 7X14X28 CM, ASENTADO CON MORTERO CEMENTO- ARENA 1:4 ACABADO COMUN, INCLUYE: MATERIALES, MANO DE OBRA, EQUIPO Y HERRAMIENTA.</t>
  </si>
  <si>
    <t>SUMINISTRO Y APLICACION DE PINTURA DE ESMALTE ALQUIDALICO ANTICORROSIVO, ACABADO BRILLANTE, PARA INTERIORES Y EXTERIORES QUE NO DESPRENDA VAPORES TÓXICOS NI OLORES DESAGRADABLES, CON LAS SIGUIENTES CARACTERÍSTICAS ( SÓLIDOS POR PESO 49-60%, SÓLIDOS POR VOLUMEN 40-46%, VISCOSIDAD DE 110-160 UK A 25°C, DENSIDAD 0.9-1.2 TON/M3., BRILLO A 60°C, 90%, TIEMPO DE SECADO AL TACTO, &lt; O = 6 HRS., TIEMPO DE SECADO DURO &lt; O = 24 HRS., ADHERENCIA 100%, RENDIMIENTO EN SUP. LISA 8-10 M2/LT., DILUCIÓN MÁXIMA (AGUARRÁS, THINER), 15 %,  EN HERRERIA ABIERTA, TRABAJO TERMINADO, A DOS MANOS, INCLUYE: MATERIALES MENORES Y DE CONSUMO, ANDAMIOS, PREPARACION DE LA SUPERFICIE, HERRAMIENTAS, LIMPIEZA, MANO DE OBRA Y  EQUIPO DE SEGURIDAD. A CUALQUIER NIVEL.</t>
  </si>
  <si>
    <t xml:space="preserve">SUMINISTRO Y COLOCACION DE DADO DE CONCRETO PARA SOPORTAR COLUMNA DE TUBO REDONDO PARA TECHO DE POLICARBONATO CON UNA SECCION DE 0.50 X 0.50 X 0.60 MTS. CON CONCRETO F'C= 200 KG/CM2 HECHO EN OBRA, REFORZADO CON 12 VARILLA DEL No. 3 Y ESTRIBOS DEL No. 3 @ 15 CMS., INCLUYE: EXCAVACION AFINE DE TERRENO, ALAMBRE RECOCIDO, COLADO, VIBRADO, CURADO, NIVELACION, HERRAMIENTAS, MANO DE OBRA Y TODO LO NECESARIO PARA SU CORRECTA EJECUCION. </t>
  </si>
  <si>
    <t>SUMINISTRO Y ELABORACION DE BASE DE CONCRETO DE 1.80 X 1.80 X 0.10 MTS. DE SECCION, CONCRETO F'C= 200 KG/CM2 HECHO EN OBRA, REFORZADO CON VARILLA DE 3/8"  A CADA 15 CMS. EN AMBOS SENTIDOS, INCLUYE: CIMBRA Y DESCIMBRA, COLADO, VIBRADO Y CURADO, HERRAMIENTAS, MANO DE OBRA Y TODO LO NECESARIO PARA SU CORRECTA EJECUCION.</t>
  </si>
  <si>
    <t>SUMINISTRO Y COLOCACION DE DUROCK TABLACEMENTO TIPO ESTANDAR PARA OCULTAR VISTA DE TINACO HASTA UNA ALTURA DE 1.80 MTS. A DOS CARAS, INCLUYE: BASTIDOR ARMADO A CADA 0.15 MTS. DE SEPARACION EN PERFIL GALVANIZADO, INCLUYE: ELEVACION DE MATERIALES, CORTES, DESPERDICIOS, BASE COAT, MALLA DE FIBRA, ESQUINEROS, HERRAMIENTAS, MANO DE OBRA ESPECIALIZADA Y TODO LO NECESARIO PARA SU CORRECTA EJECUCION.</t>
  </si>
  <si>
    <t>FABRICACION Y COLOCACION  DE ANTEPECHO A BASE DE MURO TABLAROCA DE 9 CM. DE ESPESOR, A 1 CARA, TERMINADO,  INCLUYE: POSTE Y CANAL DE LAMINA GALVANIZADA DE 64 MM, TORNILLO AUTORROSCABLE S1, PERFACINTA, REDIMIX, PEMACHE POP, TABLARROCA DE 13 MM, TRAZO, CORTES, DESPERDICIOS, HERRAMIENTAS Y MANO DE OBRA. TRABAJO NOCTURNO.</t>
  </si>
  <si>
    <t>SIOP-086</t>
  </si>
  <si>
    <t>RANURA EN MUROS Y APLANADOS EN FORMA MANUAL PARA COLOCACION DE TUBERIA DE INSTALACIONES, DE DIFERENTES DIAMETROS,  INCLUYE: TRAZO DE RANURAS, HERRAMIENTAS, MANO DE OBRA, LIMPIEZA, RETIRO DE ESCOMBROS Y RESANES CON MORTERO DE CEMENTO-ARENA DE RIO EN PROPORCION 1:3.</t>
  </si>
  <si>
    <t>SUMINISTRO Y COLOCACION DE TUBO LED 18 W 127 V 6500 K T8 DE 1.20 MTS. INCLUYE: ANDAMIOS, COLOCACION, HERRAMIENTAS, MANO DE OBRA Y TODO LO NECESARIO PARA SU CORRECTA COLOCACION.</t>
  </si>
  <si>
    <t>REUBICACION DE MEDIDOR DE AGUA HASTA 4 MTS. DE RETIRADO DE UBICACIÓN EXISTENTE, INCLUYE: DESONEXION, CORTES, TUBERIA GALVANIZADA DE 1/2", CONEXIONES DE 1/2", PRUEBAS, HERRAMIENTAS, MANO DE OBRA ESPECIALIZADA Y TODO LO NECESARIO PARA SU CORRECTA EJECUCION.</t>
  </si>
  <si>
    <t>RETIRO DE CISTERNA EXISTENTE INSERVIBLE, INCLUYE: RETIRO DE CISTERNA, DESCONEXION, RELLENO DE TERRENO COMPACTADO, HERRAMIENTAS, MANO DE OBRA ESPECIALIZADA Y TODO LO NECESARIO PARA SU CORRECTA EJECUCION.</t>
  </si>
  <si>
    <t>SALIDA HIDRAULICA PARA HIDRANTE, MOTOBOMBA, CON TUBERIA Y CONEXIONES DE DE CPVC. INCLUYE: MATERIALES MENORES, PEGAMENTO, PASTA, PRUEBAS, DESPERDICIOS Y ACARREO DE MATERIALES AL SITIO DE SU COLOCACION.</t>
  </si>
  <si>
    <t>SALIDA HIDRAULICA PARA MEDIDOR,  CON TUBERIA Y CONEXIONES  GALVANIZADAS DE 1/2". INCLUYE: MATERIALES MENORES, TEFLON, PRUEBAS, DESPERDICIOS Y ACARREO DE MATERIALES AL SITIO DE SU COLOCACION.</t>
  </si>
  <si>
    <t>SUMINISTRO Y COLOCACION DE DISPENSADOR DE PAPEL HIGIENICO MCA. JOFEL MOD. HIGH FUTURA ACERO INOXIDABLE MINI AE25000 O SIMILAR, INCLUYE: MATERIAL, MANO DE OBRA, EQUIPO Y HERRAMIENTA.</t>
  </si>
  <si>
    <t>SUMINISTRO Y COLOCACION DE DISPENSADOR DE JABON MCA. JOFEL MOD. FUTURA ACERO INOXIDABLE AC54000 O SIMILAR INCLUYE: MATERIAL, MANO DE OBRA, EQUIPO Y HERRAMIENTA.</t>
  </si>
  <si>
    <t>SUMINISTRO Y COLOCACION DE DISPENSADOR DE TOALLA INTERDOBLADA MCA. JOFEL MOD. INTER Z FUTURA ACERO INOXIDABLE AH25000 O SIMILAR INCLUYE: MATERIAL, MANO DE OBRA, EQUIPO Y HERRAMIENTA.</t>
  </si>
  <si>
    <t>ELABORACION Y COLOCACION DE REPISA DE  1.15 X 0.40 M DE SECCION DE TAMBOR FABRICADO CON MADERA DE PINO LAQUEADA ABRILLANTADO,  PARA AREA DE ARCHIVO, INCLUYE: MANO DE OBRA, HERRAMIENTA Y TODO LO NECESARIOPARA SU CORRECTA EJECUCION.</t>
  </si>
  <si>
    <t>DESINSTALACION Y DESMONTAJE CON RECUPERACION, DE CORTINAS DESPLEGABLES DE PVC. EN VENTANAS. INCLUYE: ALMACENAJE  PARA SU POSTERIOR COLOCACION, MANO DE OBRA Y HERRAMIENTA.</t>
  </si>
  <si>
    <t>COLOCACION DE DE CORTINAS DESPLEGABLES DE PVC EXISTENTES PARA VENTANAS. INCLUYE: MATERIALES MENORES, MANO DE OBRA Y HERRAMIENTA.</t>
  </si>
  <si>
    <t>LIMPIEZA DE VIDRIOS CON AGUA Y JABON A 2 CARAS</t>
  </si>
  <si>
    <t>BODEGA</t>
  </si>
  <si>
    <t>SIOP-095</t>
  </si>
  <si>
    <t>SIOP-099</t>
  </si>
  <si>
    <t>BOVEDA DE CUÑA A BASE DE LADRILLO DE LAMA 5 X 11 X 22 CMS MORTERO CEMENTO-ARENA DE RIO 1:3 VIGUERIA IPS DE 4" DE PERALTE, INCLUYE: ANDAMIOS, ARMADO, MATERIALES, MANO DE OBRA, HERRAMIENTA Y TODO LO NECESARIO PARA SU CORRECTA EJECUCION</t>
  </si>
  <si>
    <t>SUMINISTRO  Y COLOCACION DE PISO DE CONCRETO  F`C= 200 KG/CM2 PARA FIRME DE 10 CMS DE ESP. CON REFUERZO DE ACERO (MALLA ELECTROSOLDADA 6-6-10/10) INCL MATERIAL Y MANO DE OBRA JUNTAS DE DILATACION CURADO Y TODO LO NECESARIO PARA SU EJECUCION.</t>
  </si>
  <si>
    <t xml:space="preserve">SUMINISTRO Y COLOCACION DE FINO DE MORTERO HASTA 5 CMS. DE ESPESOR ACABADO APALILLADO FINO COMO NIVELANTE DE PISO, INCLUYE:MORTERO PROPORCION 1:4, NIVELACION, HERRAMIENTAS, MANO DE OBRA Y TODO LO NECESARIO PARA SU CORRECTA EJECUCION. </t>
  </si>
  <si>
    <t>SUMINISTRO, HABILITADO, FABRICACION Y COLOCACION DE PROTECCION PARA VENTANA A BASE DE TUBULAR DE 1 3/4" X 3/4", SEGUN DISEÑO, INCLUYE: FONDO ANTICORROSIVO, HERRAMIENTAS, MANO DE OBRA, CORTES, SOLDADURA, PINTURA DE ESMALTE FIJACIONES Y TODO LO NECESARIO PARA SU CORRECTA EJECUCION.</t>
  </si>
  <si>
    <t>DEMOLICION DE BANQUETA DE CONCRETO DE 10 CMS. DE ESPESOR, INCLUYE: CORTES DEMOLICION CON EQUIPO MANUAL, HERRAMIENTAS, MANO DE OBRA, ACARREO DE MATERIAL PRODUCTO DE DEMOLICION A CENTRO DE ACOPIO, MANO DE OBRA Y TODO LO NECESARIO PARA SU CORRECTA EJECUCION.</t>
  </si>
  <si>
    <t>SIOP-084</t>
  </si>
  <si>
    <t>DEMOLICION DE CIMIENTO DE PIEDRA BRAZA DE 50 CMS. DE ANCHO Y 1.00 MTS. DE ALTURA DE SECCION APROXIMADA, INCLUYE: CORTES DEMOLICION CON EQUIPO MANUAL, HERRAMIENTAS, MANO DE OBRA, ACARREO DE MATERIAL PRODUCTO DE DEMOLICION A CENTRO DE ACOPIO, MANO DE OBRA Y TODO LO NECESARIO PARA SU CORRECTA EJECUCION.</t>
  </si>
  <si>
    <t>SUMINISTRO Y ELABORACION DE BAJANTE DE AGUAS PLUVIALES CON TUBERIA DE PVC SANITARIO DE 4", INCLUYE: ANDAMIOS, CONEXIONES DE PVC DE 4", PEGAMENTO PARA PVC, HERRAMIENTAS, MANO DE OBRA Y TODO LO NECESARIO PARA SU CORRECTA EJECUCION.</t>
  </si>
  <si>
    <t>SUMINISTRO Y COLOCACION DE TUBERIA GALVANIZADA PARED GRUESA DE 3/4", INCLUYE: CONDULET, CONEXIONES DE 3/4", ANDAMIOS, HERRAMEINTAS, MANO DE OBRA ESPECIALIZADA Y TODO LO NECESARIO PARA SU CORRECTA COLOCACION.</t>
  </si>
  <si>
    <t>SUMINISTRO Y COLOCACION DE PINTURA ESPECIAL MCA. COMEX MODELO Y COLOR ROSA BARCELONA MATE EN FRANJA DE 10 CMS. DE ANCHO EN TODO EL PERIMETRO DEL INMUEBLE, INCLUYE: TRAZO, MANO DE OBRA ESPECIALIZADA, HERRAMIENTAS Y TODO LO NECESARIO PARA SU CORRECTA EJECUCION. TRABAJOS REALIZADOS CON MUCHO CUIDADO POR LA DIFICULTAD DEL MISMO.</t>
  </si>
  <si>
    <t>SUMINISTRO Y ELABORACION DE PERIMETRO DE JARDINERA A BASE DE BLOCK 11 X 14 X 28 ACOMODADO A SOGA DE 14 CMS. DE ALTO, INCLUYE: TRAZO, NIVELACION, APLANADO BOQUILLAS, HERRAMEINTAS, MANO DE OBRA Y TODO O NECESARIO PARA SU CORRECTA EJECUCION.</t>
  </si>
  <si>
    <t>RESUMEN DE PARTIDAS</t>
  </si>
  <si>
    <t>IMPORTE CON LETRA (IVA INCLUIDO)</t>
  </si>
  <si>
    <t>SUBTOTAL M. N.</t>
  </si>
  <si>
    <t>IVA M. N.</t>
  </si>
  <si>
    <t>TOTAL M. N.</t>
  </si>
  <si>
    <t>SONDEO E INSPECCION DE INSTALACION HIDRAULICA SANITARIA DEL LUGAR DE LOS TRABAJOS DE 1.50 X 1.50 X 1.00 MTS. DE SECCION APROXIMADO, INCLUYE: 2 SONDEOS, HERRAMIENTA, MANO DE OBRA ESPECIALIZADA Y TODO LO NECESARIO PARA SU EJECUCION.</t>
  </si>
  <si>
    <t>DESINSTALACION DE BOMBA DE CISTERNA INSERVIBLE, EN UNA DIMENSION DE 2.00 MTS. DE DIAMETRO Y 1.70 MTS. DE ALTURA MEDIDAS APROXIMADAS DE DEMOLICION DE CISTERNA DE CONCRETO Y DEMOLICION DE CASETA DE CONCRETO PARA BOMBA DE 0.70 X 0.70 X 1.00 MTS. MEDIDAS APROXIMADAS, INCLUYE: CORTES, HERRAMIENTAS, ACARREO A CENTRO DE ACOPIO DE MATERIAL PRODUCTO DE LA DEMOLICION, MANO DE OBRA Y TODO LO NECESARIO PARA SU CORRECTA EJECUCION.</t>
  </si>
  <si>
    <t>RETIRO DE FOLLAJE Y ARBUSTOS DE 60 CMS. DE ANCHO HASTA UNA ALTURA DE 1.50 MTS. DE SECCION PROMEDIO, INCLUYE: ACARREO A CENTRO DE ACOPIO PARA SU POSTERIOR RETIRO, HERRAMIENTAS, MANO DE OBRA Y TODO LO NECESARIO PARA SU EJECUCION.</t>
  </si>
  <si>
    <t>REHABILITACION DE CASETA DE ACOMETIDA ELECTRICA DE 0.50 X 0.50 X 3.00 MTS. DE SECCION, REHABILITACION CON RESANES APLANADOS Y LOSA DE CUBIERTA, INCLUYE:  APLANADOS, BOQUILLAS, REUBICACION DE ACOMETIDA, ANDAMIOS, HERRAMIENTAS, MANO DE OBRA Y TODO LO NECESARIO PARA SU CORRECTA EJECUCION.</t>
  </si>
  <si>
    <t>SUMINISTRO, HABILITADO Y COLOCACION DE ESTRUCTURA METALICA PARA CUBIERTA DE INGRESO A BASE DE TUBOS RECTOS Y ROLADOS ASI COMO CONEXIONES, INCLUYE: SOLDADURA, FIJACION, CORTES, ANDAMIAJE, HERRAMIENTAS, MANO DE OBRA Y TODO LO NECESARIO PARA SU CORRECTA EJECUCION.</t>
  </si>
  <si>
    <t>SUMINISTRO E INSTALACION DE POLICARBONATO DE 6 MM COLOR HUMO CON UN ANCHO DE 2.10 MTS., INCLUYE: FIJACION CON NEOPRENO, CANAL U EN ORILLAS, HERRAMIENTAS, MANO DE OBRA ESPECIALIZADA Y TODO LO NECESARIO PARA SU CORRECTA EJECUCION.</t>
  </si>
  <si>
    <t>APLICACION DE PINTURA ESMALTE AUTOMOTIVA EN ESTRUCTURA (TUBOS ROLADOS Y RECTOS, CONEXIONES, CANAL) HASTA UNA ALTURA DE 4.00 MTS. A DOS MANOS COMO MINIMO, INCLUYE: PREPARACION DE LA SUPERFICIE, ANDAMIOS, LIJADO, MANO DE OBRA ESPECIALIZADA Y TODO LO NECESARIO PARA SU CORRECTA EJECUCION.</t>
  </si>
  <si>
    <t>SALIDA HIDRAULICA PARA JARROS DE AIRE, CON TUBERIA Y CONEXIONES DE COBRE TIPO "M" DE 3/4" Y 2 M DE LONGITUD. INCLUYE: MATERIALES MENORES, SOLDADURA, PASTA, PRUEBAS, DESPERDICIOS Y ACARREO DE MATERIALES AL SITIO DE SU COLOCACION.</t>
  </si>
  <si>
    <t>SUMINISTRO Y COLOCACION DE ARBOL DE ORNATO DE LA ZONA, PINO Y ARRAYAN, INCLUYE: EXCAVACION, RELLENO CON TIERRA DE JARDIN, PLANTAR EL ARBOL, REGAR LOS PRIMEROS  DIAS, MANO DE OBRA Y TODO LO NECESARIO PARA SU CORRECTA COLOCACION.</t>
  </si>
  <si>
    <t>ELABORACIÓN MANUAL DE ROTULOS DE IDENTIFICACIÓN, ROTULO NOMBRE DE CLINICA, ROTULO JALISCO, ROTULO ESCUDO DEL GOBIERNO DEL ESTADO, ROTULO SERVICIOS DE SALUD JALISCO, ROTULOS SALUD, ROTULO DE CAPA COLOTLAN, 2 ROTULO EN RAMPA DE DISCAPACITADO, ROTULO DE PUNTO DE REUNION,; INCLUYE: TRAZO, PINTURA VINILICA Y DE TRAFICO,ANDAMIOS, EQUIPO Y LO NECESARIO PARA SU CORRECTA EJECUCIÓN.</t>
  </si>
  <si>
    <t>OBRA EXTERIOR</t>
  </si>
  <si>
    <t>PRELIMINARES</t>
  </si>
  <si>
    <t>INSTALACIONES ELECTRICAS</t>
  </si>
  <si>
    <t>INSTALACIONES HIDRAULICAS Y SANITARIAS</t>
  </si>
  <si>
    <t>BARDA Y REJACERO</t>
  </si>
  <si>
    <t>GUARNICIONES Y BANQUETAS</t>
  </si>
  <si>
    <t>CUBIERTA DE INGRESO</t>
  </si>
  <si>
    <t>FABRICACION Y COLOCACION  DE ENTREPAÑOS A BASE DE MURO TABLAROCA DE 9 CM. DE ESPESOR, A 2 CARAS, TERMINADO,  INCLUYE: POSTE Y CANAL DE LAMINA GALVANIZADA DE 64 MM, TORNILLO AUTORROSCABLE S1, PERFACINTA, REDIMIX, PEMACHE POP, TABLARROCA DE 13 MM, TRAZO, CORTES, DESPERDICIOS, HERRAMIENTAS Y MANO DE OBRA. TRABAJO NOCTURNO.</t>
  </si>
  <si>
    <t>MUROS</t>
  </si>
  <si>
    <t>ALBAÑILERIAS</t>
  </si>
  <si>
    <t>ACABADOS</t>
  </si>
  <si>
    <t>INSTALACION ELECTRICA</t>
  </si>
  <si>
    <t>CIMENTACION</t>
  </si>
  <si>
    <t>INSTALACION SANITARIA</t>
  </si>
  <si>
    <t>DESMANTELAMIENTO</t>
  </si>
  <si>
    <t>PUERTA Y VENTANA</t>
  </si>
  <si>
    <t>DEMOLICION</t>
  </si>
  <si>
    <t>LINEA PRINCIPAL</t>
  </si>
  <si>
    <t>SUMINISTRO Y COLOCACION DE PISO</t>
  </si>
  <si>
    <t>MUEBLES DE BAÑO, ACCESORIOS Y EQUIPO</t>
  </si>
  <si>
    <t>IMPERMEABILIZANTE</t>
  </si>
  <si>
    <t>SUMINISTRO E INSTALACION DE PANELES DE CERCA DE ACERO  DE 2.50 M GALVANIZADO POSTES, BAYONETAS, ALAMBRE DE PÚAS Y PORTONES DEL MISMO MATERIAL, A UNA ALTURA DE 2.50 M, INCLUYENDO TODOS LOS INSUMOS Y MATERIALES NECESARIOS PARA SU INSTALACIÓN.</t>
  </si>
  <si>
    <t>DESMONTAJE DE PUERTA DE MADERA, HERRERIA, ALUMINIO Y MULTYPANEL HASTA 2.10 M. DE ALTURA CON MARCO, SIN RECUPERACIÓN, INCLUYE: ACARREO FUERA DE LA OBRA, MANO DE OBRA, EQUIPO Y HERRAMIENTA.</t>
  </si>
  <si>
    <t>BOQUILLAS Y BOLEOS EN PUERTAS Y VENTANAS, CON MORTERO CEMENTO-CAL-ARENA 1:2:6, INCLUYE: ANDAMIOS Y ACARREO DE MATERIALES AL SITIO DE SU UTILIZACION.</t>
  </si>
  <si>
    <t>SUMINISTRO, FABRICACION Y COLOCACION DE HERRERIA TUBULAR Y/O ESTRUCTURAL, INCLUYE: SOLDADURA, ELEMENTOS DE FIJACION, MATERIALES MENORES, DESCALIBRES, DESPERDICIOS, BISAGRAS, FONDO ANTICORROSIVO, FLETES, HERRAMIENTAS, EQUIPO, MANO DE OBRA  Y ACARREO DE MATERIALES AL SITIO DE SU UTLIZACION.</t>
  </si>
  <si>
    <t>CORTE CON DISCO EN PISO DE MOSAICO Y/O CONCRETO DE 5 CM DE PROFUNDIDAD, INCLUYE: HERRAMIENTA, EQUIPO, MATERIALES DE CONSUMO, LIMPIEZA Y  MANO DE OBRA.</t>
  </si>
  <si>
    <t>DEMOLICIÓN DE CONCRETO SIMPLE EN BANQUETAS, GUARNICIONES, FIRMES, POR MEDIOS MANUALES, INCLUYE: RETIRO DEL MATERIAL A BANCO DE OBRA INDICADO POR SUPERVISIÓN, ABUNDAMIENTO, MANO DE OBRA, EQUIPO Y HERRAMIENTA.</t>
  </si>
  <si>
    <t>CARGA MANUAL Y ACARREO EN CAMIÓN 1 ER. KILOMETRO, DE MATERIAL PRODUCTO DE EXCAVACIÓN Y/O DEMOLICIÓN, INCLUYE: MANO DE OBRA, EQUIPO Y HERRAMIENTA, (NORMA S. C. T. N-CTR-CAR-1-01-013-00).</t>
  </si>
  <si>
    <t>ACARREO EN CAMION A KILÓMETROS SUBSECUENTES DE MATERIAL PRODUCTO DE EXCAVACIÓN Y/O DEMOLICIÓN,  INCLUYE: MANO DE OBRA, EQUIPO Y HERRAMIENTA. (NORMA S. C. T. N-CTR-CAR-1-01-013-00)</t>
  </si>
  <si>
    <t>PASO EN HUECO EN MUROS Y/O LOSAS DE CONCRETO PARA PASO DE  INSTALACIONES HIDROSANITARIAS, DE 10 A 20 CM DE DIAMETRO, INCLUYE: TRAZO, DEMOLICION, RESANE CON MORTERO CEMENTO-ARENA DE RIO EN PROP. 1:4, PERFILADO, MANO DE OBRA, HERRAMIENTA, ACARREOS DENTRO Y FUERA DE LA OBRA DEL MATERIAL PRODUCTO DE LA DEMOLICION Y LIMPIEZA DEL AREA DE TRABAJO.</t>
  </si>
  <si>
    <t>SUMINISTRO Y COLOCACION DE TUBO DE P.V.C. SANITARIO (ANGER)  SERIE 25, CAMPANA, DE 6" (150 MM) DIAM., INCLUYE: CONEXIONES, TRAZO, EXCAVACION,  PASOS POR CIMENTACION, CAMA DE ARENA, RELLENO COMPACTADO, DESPERDICIOS, PRUEBAS Y ACARREO DE MATERIALES AL SITIO DE SU COLOCACION.</t>
  </si>
  <si>
    <t>RELLENO EN CEPAS O MESETAS CON MATERIAL PRODUCTO DE LA EXCAVACION COMPACTADO AL 90% CON COMPACTADOR DE IMPACTO, EN CAPAS NO MAYORES DE 20 CM., INCLUYE: INCORPORACION DE AGUA NECESARIA, MANO DE OBRA, HERRAMIENTAS Y ACARREOS.</t>
  </si>
  <si>
    <t>REGISTRO SANITARIO DE 0.80 X 0.80 X 1.00 M, CON MURO DE LADRILLO DE LAMA DE 5.5 X 11.0 X 22.0 CM, ASENTADO CON MORTERO CEMENTO-ARENA 1:3, APLANADO CON MORTERO CEMENTO-ARENA DE RIO 1:3, TAPA DE CONCRETO F'C=200 KG/CM2, MARCO Y CONTRAMARCO DE ANGULO DE 1 1/2 X 1/8", DESPERDICIOS Y ACARREO DE MATERIALES AL SITIO DE SU UTILIZACION."</t>
  </si>
  <si>
    <t>DEMOLICION DE PISO DE LOSETA Y AZULEJO DE CERAMICA,  BARRO Y/O EQUIVALENTE EN PISO Y/O MURO, INCLUYE: LIMPIEZA, MANO DE OBRA, HERRAMIENTA, ACARREO DEL MATERIAL PRODUCTO DE LA DEMOLICIÓN HASTA EL CENTRO DE ACOPIO, PARA SU POSTERIOR RETIRO.</t>
  </si>
  <si>
    <t>DESINSTALACION DE MUEBLE DE BAÑO YA SEA INODORO, LAVABO, MINGITORIO,  ETC. SIN RECUPERACION  INCLUYE:  DESCONEXION, HERRAMIENTAS, MANO DE OBRA, LIMPIEZA Y ACARREO DEL MUEBLE FUERA DE LA OBRA.</t>
  </si>
  <si>
    <t>DESMONTAJE SIN RECUPERACION DE LUMINARIAS DE SOBREPONER O DE EMPOTRAR A UNA ALTURA DE 0-3 M INCLUYE: ACARREO FUERA DE LA OBRA, MANO DE OBRA, EQUIPO Y HERRAMIENTA.</t>
  </si>
  <si>
    <t>DESINSTALACION Y RETIRO  DE SALIDAS ELECTRICAS PARA LUMINARIAS, APAGADORES, CONTACTOS Y SECADORES DE MANO, A CUALQUIER NIVEL INCLUYE: RETIRO DE APAGADORES, CONTACTOS Y CONDUCTORES, HERRAMIENTA, MANO DE OBRA Y TODO LO NECESARIO PARA SU CORRECTA EJECUCION</t>
  </si>
  <si>
    <t>SUMINISTRO Y COLOCACION DE PISO DE LOSETA CERAMICA, IGUAL O SIMILAR AL EXISTENTE, CUALQUIER COLOR, ASENTADO CON PEGA PISO Y JUNTEADO CON JUNTEADOR DE COLOR SIN ARENA, CON JUNTAS DE 3.00 MM. DE ANCHO MINIMO, INCLUYE: CORTE, REMATES, ESCUADRE, DESPERDICIOS, DESPATINADO, HERRAMIENTAS, MATERIALES,  MANO DE OBRA, LIMPIEZA  Y ACARREO DE MATERIALES AL SITIO DE SU UTILIZACION, A CUALQUIER NIVEL."</t>
  </si>
  <si>
    <t>SUMINISTRO Y COLOCACION DE LOSETA CERAMICA PARA MURO ( AZULEJO ), CON RECUBRIMIENTO ESMALTADO, IGUAL AL EXISTENTE EN OBRA, ASENTADO CON PEGAZULEJO Y  CON JUNTEADOR DE COLOR,  INCLUYE: TRAZO, CORTE, REMATES, ESCUADRE, DESPERDICIOS, DESPATINADO, HERRAMIENTAS, MATERIALES,  MANO DE OBRA, LIMPIEZA Y ACARREO DE MATERIALES AL SITIO DE SU UTILIZACION, A CUALQUIER NIVEL.</t>
  </si>
  <si>
    <t>SUMINISTRO E INSTALACION DE INODORO CON TANQUE BAJO, MODELO CONVENIENT CADET DE LABIOS ALARGADOS DE COLOR, MARCA AMERICAN STANDARD O SIMILAR. INCLUYE: ASIENTO DE PLASTICO, LLAVE ANGULAR FIG. 401, TANQUE, ACCESORIOS DE BRONCE PARA EL TANQUE BAJO, MATERIALES MENORES, LIMPIEZA, CUELLO DE CERA CON GUIA, PRUEBAS, HERRAMIENTAS, MANO DE OBRA Y ACARREO DE MATERIALES AL SITIO DE SU COLOCACION.</t>
  </si>
  <si>
    <t>SUMINISTRO Y COLOCACION DE LAVABO, BLANCO, MARCA AMERICAN STANDARD. LINEA ECONOMICA (MOD. VERACRUZ), INCLUYE: LLAVE ANGULAR FIG. 401, MANGUERA FLEXIBLE, CESPOL CROMADO, LLAVE INDIVIDUAL, CUBRETALADROS, MATERIALES MENORES Y DE CONSUMO, ELEMENTOS DE FIJACION, MANO DE OBRA CALIFICADA, LIMPIEZA DEL AREA DE TRABAJO, HERRAMIENTA, PRUEBAS Y ACARREO DE MATERIALES AL SITIO DE SU COLOCACION.</t>
  </si>
  <si>
    <t>SUMINISTRO Y COLOCACION DE ASIENTO PARA W.C. EN CUALQUIER COLOR, REFORZADO INCLUYE: ELEMENTOS DE FIJACION, MATERIALES MENORES, HERRAMIENTAS, LIMPIEZA Y MANO DE OBRA.</t>
  </si>
  <si>
    <t>SUMINISTRO Y COLOCACION DE BARRA RECTA PARA PERSONAS CON CAPACIDADES DIFERENTES ACERO SATINADO MCA. HELVEX MOD. B-700-S O SIMILAR INCLUYE: MATERIAL, MANO DE OBRA, EQUIPO Y HERRAMIENTA.</t>
  </si>
  <si>
    <t>SUMINISTRO Y COLOCACIÓN DE MEZCLADORA DE LAVABO 4” ANTARES INCLUYE CONTRA DE REJILLA, CROMO MODELO HM-14 MARCA HELVEX O EQUIVALENTE INCLUYE:  MANO DE OBRA CALIFICADA, MATERIALES MENORES, HERRAMIENTA,  PRUEBAS, LIMPIEZA Y ACARREO DEL MATERIALES AL SITIO DE SU COLOCACIÓN.</t>
  </si>
  <si>
    <t>SUMINISTRO Y COLOCACION DE MANGUERA COFLEX DE 1/2" PARA W.C. DE 35 CM DE LONGITUD. INCLUYE: FLETES, MANIOBRAS, ACARREO, COLOCACIÓN A CUALQUIER NIVEL, FIJACIÓN, PRUEBAS, MATERIALES MENORES Y HERRAMIENTA NECESARIA.</t>
  </si>
  <si>
    <t>SUMINISTRO Y COLOCACION DE MANGUERA COFLEX DE 1/2" PARA LAVABO DE 40 CM DE LONGITUD. INCLUYE: FLETES, MANIOBRAS, ACARREO, COLOCACIÓN A CUALQUIER NIVEL, FIJACIÓN, PRUEBAS, MATERIALES MENORES Y HERRAMIENTA NECESARIA.</t>
  </si>
  <si>
    <t>SUMINISTRO Y COLOCACION DE CESPOL DE PLOMO PARA TARJA. INCLUYE: MANO DE OBRA Y HERRAMIENTA.</t>
  </si>
  <si>
    <t>SUMINISTRO Y COLOCACION DE ESPEJO DE 4 MM. CON MARCO DE ALUMINIO ANODIZADO NATURAL  DE 2" CAT. 10103, Y FONDO DE TRIPLAY DE PINO DE 6 MM. INCLUYE: SUMINISTRO, MANO DE OBRA, COLOCACION A CUALQUIER ALTURA Y TODO LO NECESARIO PARA SU CORRECTA EJECUCION.</t>
  </si>
  <si>
    <t>DESPRENDIMIENTO DE IMPERMEABILIZANTE CON DOS CAPAS DE REFUERZO CON ESPESOR PROMEDIO DE 3-5 MM., INCLUYE: ANDAMIOS, MANO DE OBRA, EQUIPO Y HERRAMIENTA, ACARREO DEL MATERIAL PRODUCTO DE LA DEMOLICIÓN HASTA EL CENTRO DE ACOPIO, PARA SU POSTERIOR RETIRO.</t>
  </si>
  <si>
    <t>SUMINISTRO Y COLOCACION PASA® MULTI CAPE APP FVG 3,5 MM DE ESPESOR O EQUIVALENTE, CON GRAVILLA MEJORADA PLUS, ACABADO/COLOR  BLANCO/ROJO, IMPERMEABILIZANTE PREFABRICADO A BASE DE ASFALTO MODIFICADO CON POLIPROPILENO ATÁCTICO, CON ACABADO GRANULAR DE GRAVILLA PLUS, RESISTE MOVIMIENTOS TÉRMICO ESTRUCTURALES DE ORDEN INTERMEDIO, LIBRE DE MANTENIMIENTO, SE APLICARA UNA MANO DE PROTECTO HIDROPRIMER O EQUIVALENTE, RESANE GRIETAS Y FISURAS DE LAS SUPERFICIES Y CALAFATEE PUNTOS CRÍTICOS COMO BAJADAS DE AGUA PLUVIAL, BASES, SOPORTES, ETC. CON PASA®PROTECTOCEMENT O EQUIVALENTE: , POSTERIORMENTE SE COLOCARA  PASA® MULTI CAPE APP FVG, INCLUYE: CARTA GARANTIA DE 5 AÑOS, MANO DE OBRA, MATERIALES, EQUIPO Y HERRAMIENTA.</t>
  </si>
  <si>
    <t>DESMONTAJE SIN RECUPERACION DE PUERTAS Y VENTANAS, DE HERRERIA, ALUMINIO Y MADERA INCLUYE: ACARREO FUERA DE LA OBRA, MANO DE OBRA Y HERRAMIENTA.</t>
  </si>
  <si>
    <t>SUMINISTRO, HABILITADO Y COLOCACION DE CANCELERIA FABRICADA  EN ALUMINIO ANODIZADO EN COLOR BLANCO CON PERFILES COMERCIALES DE 2 X 1.25",  MCA. CUPRUM,  LINEA PANORAMA O EQUIVALENTE INCLUYE: TRAZO, CORTES, AJUSTES, MATERIALES, CORREDERAS, JALADERAS, OPERADORES, REPISON, SELLADO PERIMETRAL, SILICON, VINIL, HERRAJES, ELEMENTOS DE FIJACION, MATERIALES MENORES Y DE CONSUMO, DESPERDICIOS, HERRAMIENTAS, MANO DE OBRA ESPECIALIZADA, LIMPIEZA, FLETES, EQUIPO Y COLOCACION A CUALQUIER NIVEL.</t>
  </si>
  <si>
    <t>SUMINISTRO Y COLOCACION DE CRISTAL FLOTADO DE 6 MM. DE ESPESOR,  ASENTADO VINIL, INCLUYE: CORTES, DESPERDICIOS Y ACARREO DE MATERIALES AL SITIO DE SU UTILIZACION A CUALQUIER NIVEL.</t>
  </si>
  <si>
    <t>SALIDA ELECTRICA PARA LUMINARIAS, APAGADORES, CONTACTOS Y SECADORES DE MANO, OCULTA, CON TUBERIA Y CONEXIONES CONDUIT PVC TIPO PESADO DE 3/4" 19 MM. DE DIAMETRO HASTA 4 M. DE LONGITUD, CABLE VINANEL THW-LS 600 V. A 75° C, 90° C, MARCA CONDUCTORES MONTERREY O EQUIVALENTE, CABLE VINANEL 21 THW-LS 600 V. A 75° C, 90° C, MARCA CONDUMEX O EQUIVALENTE, 2 CABLES DE COBRE THW CAL. 12 AWG.  Y 1 CABLE DE COBRE THW CAL. 14 AWG, CAJAS CUADRADAS, INCLUYE: TRAZO, RANURAS Y RESANES CON MORTERO CEMENTO- ARENA 1:3, MATERIALES MENORES Y DE CONSUMO, ELEMENTOS DE FIJACION, PRUEBAS, DESPERDICIOS, HERRAMIENTAS, MANO DE OBRA ESPECIALIZADA Y ACARREO DEL MATERIAL AL SITIO DE SU COLOCACION, EN CUALQUIER NIVEL.</t>
  </si>
  <si>
    <t>SUMINISTRO Y TENDIDO DE TUBO CONDUIT DE P.V.C. PESADO, DE 19 MM DIAM. INCLUYE: CONEXIONES, TRAZO, DESPERDICIOS, MATERIALES MENORES, PRUEBAS Y ACARREO AL SITIO DE SU COLOCACION.</t>
  </si>
  <si>
    <t>SUMINISTRO Y COLOCACION DE CABLE DE COBRE THW CAL. 12 AWG. INC. MATERIALES MENORES,PRUEBAS Y ACARREOS AL SITIO DE SU COLOCACION.</t>
  </si>
  <si>
    <t>SUMINISTRO Y COLOCACION DE CABLE DE COBRE THW CAL. 14 AWG. INC. MATERIALES MENORES,PRUEBAS Y ACARREOS AL SITIO DE SU COLOCACION.</t>
  </si>
  <si>
    <t>SUMINISTRO Y COLOCACION DE CABLE DE COBRE DESNUDO CAL. 14 AWG. INC. MATERIALES MENORES,PRUEBAS Y ACARREOS AL SITIO DE SU COLOCACION.</t>
  </si>
  <si>
    <t>SUMINISTRO Y COLOCACION DE APAGADOR SENCILLO MODUS BTICINO COLOR BLANCO O EQUIVALENTE INCLUYE: PLACA Y TAPA, MATERIALES MENORES, PRUEBAS, FLETES, DESPERDICIOS, ACARREOS AL SITIO DE SU COLOCACION Y TODO LO NECESARIO PARA SU CORRECTA COLOCACION.</t>
  </si>
  <si>
    <t>SUMINISTRO Y COLOCACION DE CONTACTO DUPLEX TIPO AMERICANO COLOR BLANCO O EQUIVALENTE INCLUYE: TAPA Y PLACA, MATERIALES MENORES, PRUEBAS, ELEMENTOS DE FIJACION, DESPERDICIOS Y ACARREO DEL MATERIAL AL SITIO DE SU COLOCACION, A CUALQUIER NIVEL.</t>
  </si>
  <si>
    <t>SUMINISTRO Y COLOCACION DE LUMINARIO TIPO GABINETE MCA TECNOLITE MOD LTL-3140/65/127 COLOR BLANCO O EQUIVALENTE, INCLUYE: LAMPARAS FLUORESCENTE 14W X3, MATERIALES MENORES, HERRAMIENTAS, MANO DE OBRA, PRUEBAS, FLETES, DESPERDICIO Y ACARREOS AL SITIO DE SU COLOCACION.</t>
  </si>
  <si>
    <t>ENTORTADO DE JALCRETO F´C= 100 KG/CM2, DE 15 CM. DE ESPESOR PROMEDIO, PARA DAR PENDIENTES EN ENTREPISO Y/O AZOTEA, ACABADO APALILLADO, PARA RECIBIR TEJA, IMPERMEABILIZANTE Y/O ENLADRILLADO, INCLUYE: MATERIALES, LECHADA DE CEMENTO GRIS C/ IMPERMEABILIZANTE INTEGRAL A RAZON DE 1 KG/SACO DE CEMENTO, NIVELACION, ELEVACIONES, DESPERDICIOS, HERRAMIENTAS, LIMPIEZA, MANO DE OBRA Y  ACARREOS DE MATERIALES A LUGAR DE SU COLOCACION. EN CUALQUIER NIVEL.</t>
  </si>
  <si>
    <t>ENLADRILLADO DE AZOTEA CON LADRILLO DE BARRO ROJO RECOCIDO DE 17.0 X 17.0 CM, ASENTADO CON MORTERO CEMENTO-ARENA 1:3. INC.: LECHADA DE CEMENTO GRIS Y COLOR ROJO TERRACOTA CON IMPERMEABILIZANTE INTEGRAL (1 KG/SACO DE CEMENTO), REMATE ORILLERO (2 HILADAS) Y ACARREO DE MATERIALES AL SITIO DE SU COLOCACION.</t>
  </si>
  <si>
    <t>ZAVALETA EN AZOTEA CON LADRILLO DE AZOTEA DE 17 X 17 CMS., ASENTADO CON MORTERO CEMENTO-ARENA EN PROP. 1:3., INCLUYE: TRAZO, LECHADA DE CEMENTO GRIS, ARENA DE RIO CERNIDA Y COLOR ROJO TERRACOTA CON IMPERMEABILIZANTE INTEGRAL A RAZON DE 2 KG/SACO DE CEMENTO, DESPERDICIOS, HERRAMIENTAS, LIMPIEZA, MANO DE OBRA  Y ACARREO DE MATERIALES AL LUGAR DE SU UTILIZACION, A CUALQUIER NIVEL.</t>
  </si>
  <si>
    <t>SUMINISTRO Y COLOCACION DE PUERTA DE TAMBOR CON TRIPLAY DE CAOBILLA DE 6 MM. POR AMBAS CARAS, DE  0.95 MTS. X 2.10 MTS. FORMADA A BASE DE BASTIDOR Y MARCO DE  MADERA DE PINO DE PRIMERA DE  2"  X  1 1/2"Y  PEINAZOS DE 1 1/2" X 1 1/2"  A CADA 30 CMS. EN AMBOS SENTIDOS, ACABADO ENTINTADO Y LACA BRILLANTE TRANSPARENTE,  INCLUYE: MARCO Y TOPES DE MADERA,  JAMBAS, CHAPA SCOVILL MODELO A-52-PS,  RESANADOR PARA MADERA, BISAGRA DE LIBRO DE 3", DESPERDICIOS, MATERIALES MENORES Y DE CONSUMO, HERRAMIENTAS,  ACARREO DE MATERIALES AL SITIO DE SU COLOCACION,  LIMPIEZA DEL AREA DE TRABAJO Y MANO DE OBRA ESPECIALIZADA.</t>
  </si>
  <si>
    <t>SUMINISTRO Y COLOCACION DE PUERTA DE TAMBOR CON TRIPLAY DE CAOBILLA DE 6 MM. POR AMBAS CARAS, DE  0.70 MTS. X 2.10 MTS. FORMADA A BASE DE BASTIDOR Y MARCO DE  MADERA DE PINO DE PRIMERA DE  2"  X  1 1/2"Y  PEINAZOS DE 1 1/2" X 1 1/2"  A CADA 30 CMS. EN AMBOS SENTIDOS, ACABADO ENTINTADO Y LACA BRILLANTE TRANSPARENTE,  INCLUYE: MARCO Y TOPES DE MADERA,  JAMBAS, CHAPA SCOVILL MODELO A-52-PS,  RESANADOR PARA MADERA, BISAGRA DE LIBRO DE 3", DESPERDICIOS, MATERIALES MENORES Y DE CONSUMO, HERRAMIENTAS,  ACARREO DE MATERIALES AL SITIO DE SU COLOCACION,  LIMPIEZA DEL AREA DE TRABAJO Y MANO DE OBRA ESPECIALIZADA.</t>
  </si>
  <si>
    <t>SUMINISTRO Y COLOCACION DE PUERTA DE TAMBOR CON TRIPLAY DE CAOBILLA DE 6 MM. POR AMBAS CARAS, DE  1.15 MTS. X 2.10 MTS. Y ANTEPECHO DE 0.60 MTS. X 1.15 MTS. DE SECCION FORMADA A BASE DE BASTIDOR Y MARCO DE  MADERA DE PINO DE PRIMERA DE  2"  X  1 1/2"Y  PEINAZOS DE 1 1/2" X 1 1/2"  A CADA 30 CMS. EN AMBOS SENTIDOS, ACABADO ENTINTADO Y LACA BRILLANTE TRANSPARENTE,  INCLUYE: MARCO Y TOPES DE MADERA,  JAMBAS, CHAPA SCOVILL MODELO A-52-PS,  RESANADOR PARA MADERA, BISAGRA DE LIBRO DE 3", DESPERDICIOS, MATERIALES MENORES Y DE CONSUMO, HERRAMIENTAS,  ACARREO DE MATERIALES AL SITIO DE SU COLOCACION,  LIMPIEZA DEL AREA DE TRABAJO Y MANO DE OBRA ESPECIALIZADA.</t>
  </si>
  <si>
    <t>SUMINISTRO Y COLOCACION DE PUERTA PARA PROTECCION DE CENTRO DE CARGA CON TRIPLAY DE CAOBILLA DE 6 MM. POR AMBAS CARAS, DE  0.70 MTS. X 0.60 MTS. FORMADA A BASE DE BASTIDOR Y MARCO DE  MADERA DE PINO DE PRIMERA DE  2"  X  1 1/2"Y  PEINAZOS DE 1 1/2" X 1 1/2"  A CADA 30 CMS. EN AMBOS SENTIDOS, ACABADO ENTINTADO Y LACA BRILLANTE TRANSPARENTE,  INCLUYE: MARCO,  CHAPA SCOVILL MODELO A-52-PS,  RESANADOR PARA MADERA, BISAGRA DE LIBRO DE 3", DESPERDICIOS, MATERIALES MENORES Y DE CONSUMO, HERRAMIENTAS,  ACARREO DE MATERIALES AL SITIO DE SU COLOCACION,  LIMPIEZA DEL AREA DE TRABAJO Y MANO DE OBRA ESPECIALIZADA.</t>
  </si>
  <si>
    <t>PINTURA VINILICA VINIMEX DE COMEX O VINI-HOGAR SHERWIN WILLIAMS O EQUIVALENTE,  EN MUROS A DOS MANOS, INCLUYE: MATERIALES MENORES Y DE CONSUMO, ANDAMIOS, PREPARACION DE LA SUPERFICIE, SELLADO DE LA SUPERFICIE, HERRAMIENTAS, LIMPIEZA, MANO DE OBRA Y  EQUIPO DE SEGURIDAD.</t>
  </si>
  <si>
    <t>SUMINISTRO Y APLICACION DE PREMIUM: IMPERMEABILIZANTES ACRÍLICOS ECOLÓGICOS, MUY FLEXIBLES, AISLAFLEX 5+1 AÑOS DE PROTECCIÓN O EQUIVALENTE: EN COLOR BLANCO AYUDA A REDUCIR LA TEMPERATURA HASTA 12% EN EL INTERIOR DE LOS INMUEBLES. , APLICADO CON BROCHA O CEPILLO, COMO PRIMARIO APLICAR UNA MANO DE AISLAFLEX SELLO O EQUIVALENTE SIN DILUIR, RESANE Y CALAFATEO USE AISLAFLEX TODO TERRENO O EQUIVALENTE CON ESPÁTULA TRIANGULAR PARA TRATAR GRIETAS: APLIQUE EN LA GRIETA, PRIMER CAPA  APLICAR SIN DILUIR AISLAFLEX 5+1, A RAZÓN DE 0,5 L/M2. , COLOCACIÓN DEL REFUERZO  PASA® PROTECTO MALLA PLUS O EQUIVALENTE, DEJAR SECAR DE 12 A 24 HORAS, APLICAR UNA SEGUNDA CAPA SIGUIENDO UNA DIRECCIÓN TRANSVERSAL, A RAZÓN DE  0,5 L/M2,INCLUYE: CARTA GARANTIA POR 5 AÑOS, MANO DE OBRA, MATERIALES, EQUIPO Y HERRAMIENTA.</t>
  </si>
  <si>
    <t>LIMPIEZA AL FINAL DE LA OBRA EN FORMA MANUAL INCLUYE: TODO LO NECESARIO PARA SU CORRECTA EJECUCION.</t>
  </si>
  <si>
    <t>SUMINISTRO Y COLOCACION DE ZOCLO  DE 10 CM DE ALTURA, A BASE DE RECORTES DE PISO IGUAL O SIMILAR AL EXISTENTE CUALQUIER COLOR DE 60 X 60 CM, O SIMILAR,  ASENTADO CON ADHESIVO PEGA PISO MCA. PERDURA COLOR BLANCO Y JUNTEADOR SIN ARENA,  INCLUYE: TRAZO, CORTES, AJUSTES, REMATES, ESCUADRE, DESPERDICIOS, DESPATINADO, EMBOQUILLADOS, HERRAMIENTAS, MATERIALES,  MANO DE OBRA, LIMPIEZA Y ACARREO DE MATERIALES AL SITIO DE SU UTILIZACION, A CUALQUIER NIVEL.</t>
  </si>
  <si>
    <t>RELLENO COMPACTADO AL 90 % PROCTOR, CON MATERIAL DE BANCO, EN CAPAS DE 20 CM DE ESPESOR, AGREGANDO AGUA PARA LOGRAR SU HUMEDAD OPTIMA, AL 90%. POR CUALQUIER MEDIO, INCLUYE: SUMINISTRO DE AGUA PARA LOGRAR HUMEDAD OPTIMA, TENDIDO, TRASPALEOS,  DESPERDICIOS, EQUIPO, PRUEBAS DE COMPACTACION, AFINE, NIVELACION, HERRAMIENTAS, MANO DE OBRA Y  ACARREO HASTA EL SITIO DE SU COLOCACION.  (VOLUMEN MEDIDO COMPACTADO).</t>
  </si>
  <si>
    <t>SUMINISTRO, HABILITADO, ARMADO Y COLOCACION DE ACERO DE REFUERZO FY=4,200 KG/CM2 (G.E.), DE 3/8" (# 3 ), EN ESTRUCTURA, INCLUYE: MATERIALES, HABILITADO,  DOBLECES,  SILLETAS, ALAMBRE, GANCHOS, ESCUADRAS, TRASLAPES, DESPERDICIOS HERRAMIENTAS, MANO DE OBRA Y ACARREO DE MATERIALES AL SITIO DE SU COLOCACION.</t>
  </si>
  <si>
    <t>CONCRETO HECHO EN OBRA F'C=250 KG/CM2, TMA= 3/4, R.N. EN CIMENTACION. INCLUYE: TENDIDO, RASTREADO, VIBRADO, NIVELACION, HERRAMIENTAS, LIMPIEZA, PRUEBAS,  CURADO CON CURACRETO ROJO,  DESPERDICIO Y MANO DE OBRA."</t>
  </si>
  <si>
    <t>CIMBRA  ACABADO COMUN, EN CIMENTACION, INCLUYE: DESPERDICIO, HABILITADO, CIMBRADO Y DESCIMBRA, NIVELACION, PLOMEO MATERIAL, MANO DE OBRA , LIMPIEZA, HERRAMIENTA, ACARREO DEL MATRIAL DENTRO Y FUERA DE LA OBRA.</t>
  </si>
  <si>
    <t>IMPERMEABILIZACION DE DALAS DE DESPLANTE 3 CARAS CON PRODUCTOS FESTER, CON EL SIGUIENTE PROCEDIMIENTO: 1 CAPA APLICANDO MICROPRIMMER A RAZON DE 1.00 LTS X 2.50 ML, UNA CAPA DE TELA DE REFUERZO FESTERFLEX MARCA FESTER, ASEGURANDOSE UNA CORRECTA ADHERENCIA CON EL PRODUCTO ANTES APLICADO, Y OTRA APLICACION DE MICROPRIMMER CON LA MISMA PROPORCION ANTES MENCIONADA, ACABADO CON ARENA CERNIDA PARA LA CORRECTA ADHERENCIA DEL MORTERO, INCLUYE: ACARREOS Y ELEVACIONES DE LOS MATERIALES A CUALQUIER NIVEL, HERRAMIENTA Y MANO DE OBRA.</t>
  </si>
  <si>
    <t>A1.1</t>
  </si>
  <si>
    <t>A1.2</t>
  </si>
  <si>
    <t>A3</t>
  </si>
  <si>
    <t>A4</t>
  </si>
  <si>
    <t>A4.1</t>
  </si>
  <si>
    <t>A4.2</t>
  </si>
  <si>
    <t>A5</t>
  </si>
  <si>
    <t>A6</t>
  </si>
  <si>
    <t>A6.1</t>
  </si>
  <si>
    <t>A6.2</t>
  </si>
  <si>
    <t>A6.3</t>
  </si>
  <si>
    <t>A6.4</t>
  </si>
  <si>
    <t>A7</t>
  </si>
  <si>
    <t>A7.1</t>
  </si>
  <si>
    <t>A7.2</t>
  </si>
  <si>
    <t>A8</t>
  </si>
  <si>
    <t>A9</t>
  </si>
  <si>
    <t>A9.1</t>
  </si>
  <si>
    <t>A9.2</t>
  </si>
  <si>
    <t>A9.3</t>
  </si>
  <si>
    <t>A9.4</t>
  </si>
  <si>
    <t>A9.5</t>
  </si>
  <si>
    <t>A9.6</t>
  </si>
  <si>
    <t>A10</t>
  </si>
  <si>
    <t>A10.1</t>
  </si>
  <si>
    <t>A10.2</t>
  </si>
  <si>
    <t>A10.3</t>
  </si>
  <si>
    <t>A10.4</t>
  </si>
  <si>
    <t>A10.5</t>
  </si>
  <si>
    <t>A10.6</t>
  </si>
  <si>
    <t>A10.7</t>
  </si>
  <si>
    <t>A10.8</t>
  </si>
  <si>
    <t>A10.9</t>
  </si>
  <si>
    <t>SIOP-001</t>
  </si>
  <si>
    <t>SIOP-002</t>
  </si>
  <si>
    <t>SIOP-003</t>
  </si>
  <si>
    <t>SIOP-004</t>
  </si>
  <si>
    <t>SIOP-005</t>
  </si>
  <si>
    <t>SIOP-006</t>
  </si>
  <si>
    <t>SIOP-007</t>
  </si>
  <si>
    <t>SIOP-008</t>
  </si>
  <si>
    <t>SIOP-009</t>
  </si>
  <si>
    <t>SIOP-010</t>
  </si>
  <si>
    <t>SIOP-011</t>
  </si>
  <si>
    <t>SIOP-012</t>
  </si>
  <si>
    <t>SIOP-013</t>
  </si>
  <si>
    <t>SIOP-014</t>
  </si>
  <si>
    <t>SIOP-015</t>
  </si>
  <si>
    <t>SIOP-016</t>
  </si>
  <si>
    <t>SIOP-017</t>
  </si>
  <si>
    <t>SIOP-018</t>
  </si>
  <si>
    <t>SIOP-019</t>
  </si>
  <si>
    <t>SIOP-020</t>
  </si>
  <si>
    <t>SIOP-021</t>
  </si>
  <si>
    <t>SIOP-022</t>
  </si>
  <si>
    <t>SIOP-023</t>
  </si>
  <si>
    <t>SIOP-024</t>
  </si>
  <si>
    <t>SIOP-025</t>
  </si>
  <si>
    <t>SIOP-026</t>
  </si>
  <si>
    <t>SIOP-027</t>
  </si>
  <si>
    <t>SIOP-028</t>
  </si>
  <si>
    <t>SIOP-029</t>
  </si>
  <si>
    <t>SIOP-030</t>
  </si>
  <si>
    <t>SIOP-031</t>
  </si>
  <si>
    <t>SIOP-032</t>
  </si>
  <si>
    <t>SIOP-033</t>
  </si>
  <si>
    <t>SIOP-034</t>
  </si>
  <si>
    <t>SIOP-035</t>
  </si>
  <si>
    <t>SIOP-036</t>
  </si>
  <si>
    <t>SIOP-037</t>
  </si>
  <si>
    <t>SIOP-038</t>
  </si>
  <si>
    <t>SIOP-039</t>
  </si>
  <si>
    <t>SIOP-040</t>
  </si>
  <si>
    <t>SIOP-041</t>
  </si>
  <si>
    <t>SIOP-042</t>
  </si>
  <si>
    <t>SIOP-043</t>
  </si>
  <si>
    <t>SIOP-044</t>
  </si>
  <si>
    <t>SIOP-045</t>
  </si>
  <si>
    <t>SIOP-046</t>
  </si>
  <si>
    <t>SIOP-047</t>
  </si>
  <si>
    <t>SIOP-048</t>
  </si>
  <si>
    <t>SIOP-049</t>
  </si>
  <si>
    <t>SIOP-050</t>
  </si>
  <si>
    <t>SIOP-051</t>
  </si>
  <si>
    <t>SIOP-052</t>
  </si>
  <si>
    <t>SIOP-053</t>
  </si>
  <si>
    <t>SIOP-054</t>
  </si>
  <si>
    <t>SIOP-055</t>
  </si>
  <si>
    <t>SIOP-056</t>
  </si>
  <si>
    <t>SIOP-057</t>
  </si>
  <si>
    <t>SIOP-058</t>
  </si>
  <si>
    <t>SIOP-059</t>
  </si>
  <si>
    <t>SIOP-060</t>
  </si>
  <si>
    <t>SIOP-061</t>
  </si>
  <si>
    <t>SIOP-062</t>
  </si>
  <si>
    <t>SIOP-063</t>
  </si>
  <si>
    <t>SIOP-064</t>
  </si>
  <si>
    <t>SIOP-065</t>
  </si>
  <si>
    <t>SIOP-066</t>
  </si>
  <si>
    <t>SIOP-067</t>
  </si>
  <si>
    <t>SIOP-068</t>
  </si>
  <si>
    <t>SIOP-069</t>
  </si>
  <si>
    <t>SIOP-070</t>
  </si>
  <si>
    <t>SIOP-071</t>
  </si>
  <si>
    <t>SIOP-072</t>
  </si>
  <si>
    <t>SIOP-073</t>
  </si>
  <si>
    <t>SIOP-074</t>
  </si>
  <si>
    <t>SIOP-075</t>
  </si>
  <si>
    <t>SIOP-076</t>
  </si>
  <si>
    <t>SIOP-077</t>
  </si>
  <si>
    <t>SIOP-078</t>
  </si>
  <si>
    <t>SIOP-079</t>
  </si>
  <si>
    <t>SIOP-080</t>
  </si>
  <si>
    <t>SIOP-081</t>
  </si>
  <si>
    <t>SIOP-082</t>
  </si>
  <si>
    <t>SIOP-083</t>
  </si>
  <si>
    <t>SIOP-087</t>
  </si>
  <si>
    <t>SIOP-088</t>
  </si>
  <si>
    <t>SIOP-089</t>
  </si>
  <si>
    <t>SIOP-090</t>
  </si>
  <si>
    <t>SIOP-091</t>
  </si>
  <si>
    <t>SIOP-092</t>
  </si>
  <si>
    <t>SIOP-093</t>
  </si>
  <si>
    <t>SIOP-094</t>
  </si>
  <si>
    <t>SIOP-096</t>
  </si>
  <si>
    <t>SIOP-097</t>
  </si>
  <si>
    <t>SIOP-098</t>
  </si>
  <si>
    <t>SIOP-100</t>
  </si>
  <si>
    <t>SIOP-101</t>
  </si>
  <si>
    <t>SIOP-102</t>
  </si>
  <si>
    <t>SIOP-103</t>
  </si>
  <si>
    <t>SIOP-104</t>
  </si>
  <si>
    <t>SIOP-105</t>
  </si>
  <si>
    <t>SIOP-106</t>
  </si>
  <si>
    <t>SIOP-107</t>
  </si>
  <si>
    <t>SIOP-108</t>
  </si>
  <si>
    <t>SIOP-109</t>
  </si>
  <si>
    <t>SIOP-110</t>
  </si>
  <si>
    <t>SIOP-111</t>
  </si>
  <si>
    <t>SIOP-112</t>
  </si>
  <si>
    <t>SIOP-113</t>
  </si>
  <si>
    <t>SIOP-114</t>
  </si>
  <si>
    <t>SIOP-115</t>
  </si>
  <si>
    <t>SIOP-116</t>
  </si>
  <si>
    <t>SIOP-117</t>
  </si>
  <si>
    <t>SIOP-118</t>
  </si>
  <si>
    <t>SIOP-119</t>
  </si>
  <si>
    <t>SIOP-120</t>
  </si>
  <si>
    <t>SIOP-121</t>
  </si>
  <si>
    <t>SIOP-122</t>
  </si>
  <si>
    <t>SIOP-123</t>
  </si>
  <si>
    <t>SIOP-124</t>
  </si>
  <si>
    <t>SIOP-125</t>
  </si>
  <si>
    <t>SIOP-126</t>
  </si>
  <si>
    <t>SIOP-127</t>
  </si>
  <si>
    <t>SIOP-128</t>
  </si>
  <si>
    <t>SIOP-129</t>
  </si>
  <si>
    <t>SIOP-130</t>
  </si>
  <si>
    <t>SIOP-131</t>
  </si>
  <si>
    <t>SIOP-132</t>
  </si>
  <si>
    <t>SIOP-133</t>
  </si>
  <si>
    <t>SIOP-134</t>
  </si>
  <si>
    <t>SIOP-135</t>
  </si>
  <si>
    <t>SIOP-136</t>
  </si>
  <si>
    <t>SIOP-137</t>
  </si>
  <si>
    <t>SIOP-138</t>
  </si>
  <si>
    <t>SIOP-139</t>
  </si>
  <si>
    <t>SIOP-140</t>
  </si>
  <si>
    <t>SIOP-141</t>
  </si>
  <si>
    <t>SIOP-142</t>
  </si>
  <si>
    <t>SIOP-143</t>
  </si>
  <si>
    <t>SIOP-144</t>
  </si>
  <si>
    <t>SIOP-145</t>
  </si>
  <si>
    <t>SIOP-146</t>
  </si>
  <si>
    <t>SIOP-147</t>
  </si>
  <si>
    <t>SIOP-148</t>
  </si>
  <si>
    <t>SIOP-149</t>
  </si>
  <si>
    <t>SIOP-150</t>
  </si>
  <si>
    <t>SIOP-151</t>
  </si>
  <si>
    <t>SIOP-152</t>
  </si>
  <si>
    <t>SIOP-153</t>
  </si>
  <si>
    <t>SIOP-154</t>
  </si>
  <si>
    <t>SIOP-155</t>
  </si>
  <si>
    <t>SIOP-156</t>
  </si>
  <si>
    <t>SIOP-157</t>
  </si>
  <si>
    <t>SIOP-158</t>
  </si>
  <si>
    <t>SIOP-159</t>
  </si>
  <si>
    <t>SIOP-160</t>
  </si>
  <si>
    <t>SIOP-161</t>
  </si>
  <si>
    <t>SIOP-162</t>
  </si>
  <si>
    <t>SIOP-163</t>
  </si>
  <si>
    <t>SIOP-164</t>
  </si>
  <si>
    <t>SIOP-165</t>
  </si>
  <si>
    <t>B1.1</t>
  </si>
  <si>
    <t>B1.2</t>
  </si>
  <si>
    <t>B2</t>
  </si>
  <si>
    <t>B3</t>
  </si>
  <si>
    <t>B4</t>
  </si>
  <si>
    <t>B4.1</t>
  </si>
  <si>
    <t>B4.2</t>
  </si>
  <si>
    <t>B5</t>
  </si>
  <si>
    <t>B6</t>
  </si>
  <si>
    <t>B6.1</t>
  </si>
  <si>
    <t>B6.2</t>
  </si>
  <si>
    <t>B6.3</t>
  </si>
  <si>
    <t>B6.4</t>
  </si>
  <si>
    <t>B7</t>
  </si>
  <si>
    <t>B7.1</t>
  </si>
  <si>
    <t>B7.2</t>
  </si>
  <si>
    <t>B8</t>
  </si>
  <si>
    <t>B9</t>
  </si>
  <si>
    <t>B9.1</t>
  </si>
  <si>
    <t>B9.2</t>
  </si>
  <si>
    <t>B9.3</t>
  </si>
  <si>
    <t>B9.4</t>
  </si>
  <si>
    <t>B9.5</t>
  </si>
  <si>
    <t>B9.6</t>
  </si>
  <si>
    <t>B10</t>
  </si>
  <si>
    <t>B10.1</t>
  </si>
  <si>
    <t>B10.2</t>
  </si>
  <si>
    <t>B10.3</t>
  </si>
  <si>
    <t>B10.4</t>
  </si>
  <si>
    <t>B10.5</t>
  </si>
  <si>
    <t>B10.6</t>
  </si>
  <si>
    <t>B10.7</t>
  </si>
  <si>
    <t>B10.8</t>
  </si>
  <si>
    <t>B10.9</t>
  </si>
  <si>
    <t>SIOP-166</t>
  </si>
  <si>
    <t>SIOP-167</t>
  </si>
  <si>
    <t>SIOP-168</t>
  </si>
  <si>
    <t>SIOP-169</t>
  </si>
  <si>
    <t>SIOP-170</t>
  </si>
  <si>
    <t>SIOP-171</t>
  </si>
  <si>
    <t>SIOP-172</t>
  </si>
  <si>
    <t>SIOP-173</t>
  </si>
  <si>
    <t>SIOP-174</t>
  </si>
  <si>
    <t>SIOP-175</t>
  </si>
  <si>
    <t>SIOP-176</t>
  </si>
  <si>
    <t>SIOP-177</t>
  </si>
  <si>
    <t>SIOP-178</t>
  </si>
  <si>
    <t>SIOP-179</t>
  </si>
  <si>
    <t>SIOP-180</t>
  </si>
  <si>
    <t>SIOP-181</t>
  </si>
  <si>
    <t>SIOP-182</t>
  </si>
  <si>
    <t>SIOP-183</t>
  </si>
  <si>
    <t>SIOP-184</t>
  </si>
  <si>
    <t>SIOP-185</t>
  </si>
  <si>
    <t>SIOP-186</t>
  </si>
  <si>
    <t>SIOP-187</t>
  </si>
  <si>
    <t>SIOP-188</t>
  </si>
  <si>
    <t>SIOP-189</t>
  </si>
  <si>
    <t>SIOP-190</t>
  </si>
  <si>
    <t>SIOP-191</t>
  </si>
  <si>
    <t>SIOP-192</t>
  </si>
  <si>
    <t>SIOP-193</t>
  </si>
  <si>
    <t>SIOP-194</t>
  </si>
  <si>
    <t>SIOP-195</t>
  </si>
  <si>
    <t>SIOP-196</t>
  </si>
  <si>
    <t>SIOP-197</t>
  </si>
  <si>
    <t>SIOP-198</t>
  </si>
  <si>
    <t>SIOP-199</t>
  </si>
  <si>
    <t>SIOP-200</t>
  </si>
  <si>
    <t>SIOP-201</t>
  </si>
  <si>
    <t>SIOP-202</t>
  </si>
  <si>
    <t>SIOP-203</t>
  </si>
  <si>
    <t>SIOP-204</t>
  </si>
  <si>
    <t>SIOP-205</t>
  </si>
  <si>
    <t>SIOP-206</t>
  </si>
  <si>
    <t>SIOP-207</t>
  </si>
  <si>
    <t>SIOP-208</t>
  </si>
  <si>
    <t>SIOP-209</t>
  </si>
  <si>
    <t>SIOP-210</t>
  </si>
  <si>
    <t>SIOP-211</t>
  </si>
  <si>
    <t>SIOP-212</t>
  </si>
  <si>
    <t>SIOP-213</t>
  </si>
  <si>
    <t>SIOP-214</t>
  </si>
  <si>
    <t>SIOP-215</t>
  </si>
  <si>
    <t>SIOP-216</t>
  </si>
  <si>
    <t>SIOP-217</t>
  </si>
  <si>
    <t>SIOP-218</t>
  </si>
  <si>
    <t>SIOP-219</t>
  </si>
  <si>
    <t>SIOP-220</t>
  </si>
  <si>
    <t>SIOP-221</t>
  </si>
  <si>
    <t>SIOP-222</t>
  </si>
  <si>
    <t>SIOP-223</t>
  </si>
  <si>
    <t>SIOP-224</t>
  </si>
  <si>
    <t>SIOP-225</t>
  </si>
  <si>
    <t>SIOP-226</t>
  </si>
  <si>
    <t>SIOP-227</t>
  </si>
  <si>
    <t>SIOP-228</t>
  </si>
  <si>
    <t>SIOP-229</t>
  </si>
  <si>
    <t>SIOP-230</t>
  </si>
  <si>
    <t>SIOP-231</t>
  </si>
  <si>
    <t>SIOP-232</t>
  </si>
  <si>
    <t>SIOP-233</t>
  </si>
  <si>
    <t>SIOP-234</t>
  </si>
  <si>
    <t>SIOP-235</t>
  </si>
  <si>
    <t>SIOP-236</t>
  </si>
  <si>
    <t>SIOP-237</t>
  </si>
  <si>
    <t>SIOP-238</t>
  </si>
  <si>
    <t>SIOP-239</t>
  </si>
  <si>
    <t>SIOP-240</t>
  </si>
  <si>
    <t>SIOP-241</t>
  </si>
  <si>
    <t>SIOP-242</t>
  </si>
  <si>
    <t>SIOP-243</t>
  </si>
  <si>
    <t>SIOP-244</t>
  </si>
  <si>
    <t>SIOP-245</t>
  </si>
  <si>
    <t>SIOP-246</t>
  </si>
  <si>
    <t>SIOP-247</t>
  </si>
  <si>
    <t>SIOP-248</t>
  </si>
  <si>
    <t>SIOP-249</t>
  </si>
  <si>
    <t>SIOP-250</t>
  </si>
  <si>
    <t>SIOP-251</t>
  </si>
  <si>
    <t>SIOP-252</t>
  </si>
  <si>
    <t>SIOP-253</t>
  </si>
  <si>
    <t>SIOP-254</t>
  </si>
  <si>
    <t>SIOP-255</t>
  </si>
  <si>
    <t>SIOP-256</t>
  </si>
  <si>
    <t>SIOP-257</t>
  </si>
  <si>
    <t>SIOP-258</t>
  </si>
  <si>
    <t>SIOP-259</t>
  </si>
  <si>
    <t>SIOP-260</t>
  </si>
  <si>
    <t>SIOP-261</t>
  </si>
  <si>
    <t>SIOP-262</t>
  </si>
  <si>
    <t>SIOP-263</t>
  </si>
  <si>
    <t>SIOP-264</t>
  </si>
  <si>
    <t>SIOP-265</t>
  </si>
  <si>
    <t>SIOP-266</t>
  </si>
  <si>
    <t>SIOP-267</t>
  </si>
  <si>
    <t>SIOP-268</t>
  </si>
  <si>
    <t>SIOP-269</t>
  </si>
  <si>
    <t>SIOP-270</t>
  </si>
  <si>
    <t>SIOP-271</t>
  </si>
  <si>
    <t>SIOP-272</t>
  </si>
  <si>
    <t>SIOP-273</t>
  </si>
  <si>
    <t>SIOP-274</t>
  </si>
  <si>
    <t>SIOP-275</t>
  </si>
  <si>
    <t>SIOP-276</t>
  </si>
  <si>
    <t>SIOP-277</t>
  </si>
  <si>
    <t>SIOP-278</t>
  </si>
  <si>
    <t>SIOP-279</t>
  </si>
  <si>
    <t>SIOP-280</t>
  </si>
  <si>
    <t>SIOP-281</t>
  </si>
  <si>
    <t>SIOP-282</t>
  </si>
  <si>
    <t>SIOP-283</t>
  </si>
  <si>
    <t>SIOP-284</t>
  </si>
  <si>
    <t>SIOP-285</t>
  </si>
  <si>
    <t>SIOP-286</t>
  </si>
  <si>
    <t>SIOP-287</t>
  </si>
  <si>
    <t>SIOP-288</t>
  </si>
  <si>
    <t>SIOP-289</t>
  </si>
  <si>
    <t>SIOP-290</t>
  </si>
  <si>
    <t>SIOP-291</t>
  </si>
  <si>
    <t>SIOP-292</t>
  </si>
  <si>
    <t>SIOP-293</t>
  </si>
  <si>
    <t>SIOP-294</t>
  </si>
  <si>
    <t>SIOP-295</t>
  </si>
  <si>
    <t>SIOP-296</t>
  </si>
  <si>
    <t>SIOP-297</t>
  </si>
  <si>
    <t>SIOP-298</t>
  </si>
  <si>
    <t>SIOP-299</t>
  </si>
  <si>
    <t>SIOP-300</t>
  </si>
  <si>
    <t>SIOP-301</t>
  </si>
  <si>
    <t>SIOP-302</t>
  </si>
  <si>
    <t>SIOP-303</t>
  </si>
  <si>
    <t>SIOP-304</t>
  </si>
  <si>
    <t>SIOP-305</t>
  </si>
  <si>
    <t>SIOP-306</t>
  </si>
  <si>
    <t>SIOP-307</t>
  </si>
  <si>
    <t>SIOP-308</t>
  </si>
  <si>
    <t>SIOP-309</t>
  </si>
  <si>
    <t>SIOP-310</t>
  </si>
  <si>
    <t>SIOP-311</t>
  </si>
  <si>
    <t>SIOP-312</t>
  </si>
  <si>
    <t>SIOP-313</t>
  </si>
  <si>
    <t>SIOP-314</t>
  </si>
  <si>
    <t>SIOP-315</t>
  </si>
  <si>
    <t>SIOP-316</t>
  </si>
  <si>
    <t>SIOP-317</t>
  </si>
  <si>
    <t>SIOP-318</t>
  </si>
  <si>
    <t>SIOP-319</t>
  </si>
  <si>
    <t>SIOP-320</t>
  </si>
  <si>
    <t xml:space="preserve">                                             </t>
  </si>
  <si>
    <t xml:space="preserve">                                          </t>
  </si>
  <si>
    <t>DIRECCIÓN GENERAL DE LICITACIÓN Y CONTRATACIÓN</t>
  </si>
  <si>
    <t>Rehabilitación del Centro de Atención Primaria en Adicciones Nueva Vida Colotlán, CLUES JCSSA013296 en el municipio de Colotlán, Jalisco y Rehabilitación del Centro de Salud Santa Gertrudis, CLUES JCSSA003904 en el municipio de Mezquitic, Jalisco.</t>
  </si>
  <si>
    <t>SIOP-E-SMA-OB-CSS-174-2019</t>
  </si>
  <si>
    <t xml:space="preserve">Rehabilitación del Centro de Atención Primaria en Adicciones Nueva Vida Colotlán, CLUES JCSSA013296 en el municipio de Colotlán, Jalisco </t>
  </si>
  <si>
    <t>Rehabilitación del Centro de Salud Santa Gertrudis, CLUES JCSSA003904 en el municipio de Mezquitic, Jalisco.</t>
  </si>
  <si>
    <t>CATALOGO DE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</si>
</sst>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SIOP-&quot;000"/>
    <numFmt numFmtId="167" formatCode="&quot;$&quot;#,###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3" fillId="0" borderId="0" xfId="3" applyFont="1" applyAlignment="1">
      <alignment vertical="top"/>
    </xf>
    <xf numFmtId="0" fontId="5" fillId="0" borderId="2" xfId="3" applyFont="1" applyBorder="1" applyAlignment="1">
      <alignment vertical="top"/>
    </xf>
    <xf numFmtId="0" fontId="5" fillId="0" borderId="4" xfId="3" applyFont="1" applyBorder="1" applyAlignment="1">
      <alignment vertical="top"/>
    </xf>
    <xf numFmtId="14" fontId="3" fillId="0" borderId="2" xfId="3" applyNumberFormat="1" applyFont="1" applyBorder="1" applyAlignment="1">
      <alignment horizontal="left" vertical="top"/>
    </xf>
    <xf numFmtId="14" fontId="3" fillId="0" borderId="4" xfId="3" applyNumberFormat="1" applyFont="1" applyBorder="1" applyAlignment="1">
      <alignment horizontal="left" vertical="top"/>
    </xf>
    <xf numFmtId="0" fontId="5" fillId="0" borderId="7" xfId="3" applyNumberFormat="1" applyFont="1" applyBorder="1" applyAlignment="1">
      <alignment vertical="top"/>
    </xf>
    <xf numFmtId="0" fontId="3" fillId="0" borderId="4" xfId="3" applyNumberFormat="1" applyFont="1" applyBorder="1" applyAlignment="1">
      <alignment horizontal="left" vertical="top"/>
    </xf>
    <xf numFmtId="14" fontId="3" fillId="0" borderId="8" xfId="3" applyNumberFormat="1" applyFont="1" applyBorder="1" applyAlignment="1">
      <alignment horizontal="left" vertical="top"/>
    </xf>
    <xf numFmtId="0" fontId="5" fillId="0" borderId="8" xfId="3" applyFont="1" applyBorder="1" applyAlignment="1">
      <alignment vertical="top"/>
    </xf>
    <xf numFmtId="0" fontId="5" fillId="0" borderId="1" xfId="3" applyFont="1" applyBorder="1" applyAlignment="1">
      <alignment horizontal="center" vertical="top"/>
    </xf>
    <xf numFmtId="0" fontId="5" fillId="0" borderId="0" xfId="3" applyFont="1" applyFill="1" applyBorder="1" applyAlignment="1">
      <alignment vertical="top"/>
    </xf>
    <xf numFmtId="0" fontId="3" fillId="0" borderId="0" xfId="3" applyFont="1" applyFill="1" applyAlignment="1">
      <alignment vertical="top"/>
    </xf>
    <xf numFmtId="0" fontId="5" fillId="0" borderId="0" xfId="3" applyFont="1" applyAlignment="1">
      <alignment vertical="top"/>
    </xf>
    <xf numFmtId="49" fontId="6" fillId="2" borderId="9" xfId="5" applyNumberFormat="1" applyFont="1" applyFill="1" applyBorder="1" applyAlignment="1">
      <alignment horizontal="center" vertical="center"/>
    </xf>
    <xf numFmtId="49" fontId="6" fillId="2" borderId="10" xfId="5" applyNumberFormat="1" applyFont="1" applyFill="1" applyBorder="1" applyAlignment="1">
      <alignment horizontal="center" vertical="center"/>
    </xf>
    <xf numFmtId="49" fontId="6" fillId="2" borderId="10" xfId="5" applyNumberFormat="1" applyFont="1" applyFill="1" applyBorder="1" applyAlignment="1">
      <alignment horizontal="center" vertical="center" wrapText="1"/>
    </xf>
    <xf numFmtId="49" fontId="6" fillId="2" borderId="11" xfId="5" applyNumberFormat="1" applyFont="1" applyFill="1" applyBorder="1" applyAlignment="1">
      <alignment horizontal="center" vertical="center"/>
    </xf>
    <xf numFmtId="49" fontId="3" fillId="0" borderId="0" xfId="3" applyNumberFormat="1" applyFont="1" applyAlignment="1">
      <alignment horizontal="left" vertical="top"/>
    </xf>
    <xf numFmtId="0" fontId="3" fillId="0" borderId="0" xfId="3" applyFont="1" applyAlignment="1">
      <alignment horizontal="center" vertical="top" wrapText="1"/>
    </xf>
    <xf numFmtId="164" fontId="3" fillId="0" borderId="0" xfId="3" applyNumberFormat="1" applyFont="1" applyAlignment="1">
      <alignment horizontal="right" vertical="top"/>
    </xf>
    <xf numFmtId="4" fontId="5" fillId="0" borderId="0" xfId="3" applyNumberFormat="1" applyFont="1" applyAlignment="1">
      <alignment horizontal="center" vertical="top"/>
    </xf>
    <xf numFmtId="165" fontId="5" fillId="0" borderId="0" xfId="2" applyNumberFormat="1" applyFont="1" applyAlignment="1">
      <alignment horizontal="right" vertical="top"/>
    </xf>
    <xf numFmtId="0" fontId="3" fillId="0" borderId="0" xfId="3" applyFont="1" applyFill="1" applyAlignment="1">
      <alignment horizontal="center" vertical="top" wrapText="1"/>
    </xf>
    <xf numFmtId="4" fontId="3" fillId="0" borderId="0" xfId="3" applyNumberFormat="1" applyFont="1" applyFill="1" applyAlignment="1">
      <alignment horizontal="right" vertical="top"/>
    </xf>
    <xf numFmtId="0" fontId="3" fillId="0" borderId="0" xfId="3" applyFont="1" applyFill="1" applyAlignment="1">
      <alignment horizontal="left" vertical="top" shrinkToFit="1"/>
    </xf>
    <xf numFmtId="0" fontId="3" fillId="0" borderId="0" xfId="3" applyFont="1" applyFill="1" applyAlignment="1">
      <alignment horizontal="center" vertical="top" shrinkToFit="1"/>
    </xf>
    <xf numFmtId="4" fontId="3" fillId="0" borderId="0" xfId="3" applyNumberFormat="1" applyFont="1" applyFill="1" applyAlignment="1">
      <alignment horizontal="right" vertical="top" shrinkToFit="1"/>
    </xf>
    <xf numFmtId="165" fontId="3" fillId="0" borderId="0" xfId="2" applyNumberFormat="1" applyFont="1" applyFill="1" applyAlignment="1">
      <alignment horizontal="right" vertical="top" shrinkToFit="1"/>
    </xf>
    <xf numFmtId="165" fontId="7" fillId="0" borderId="0" xfId="1" applyNumberFormat="1" applyFont="1" applyFill="1" applyAlignment="1">
      <alignment horizontal="right" vertical="top" shrinkToFit="1"/>
    </xf>
    <xf numFmtId="0" fontId="8" fillId="0" borderId="0" xfId="3" applyFont="1" applyFill="1" applyAlignment="1">
      <alignment horizontal="justify" vertical="top" shrinkToFit="1"/>
    </xf>
    <xf numFmtId="165" fontId="8" fillId="0" borderId="0" xfId="1" applyNumberFormat="1" applyFont="1" applyFill="1" applyAlignment="1">
      <alignment horizontal="right" vertical="top" shrinkToFit="1"/>
    </xf>
    <xf numFmtId="0" fontId="3" fillId="0" borderId="0" xfId="3" applyFont="1" applyFill="1" applyAlignment="1">
      <alignment horizontal="left" vertical="top"/>
    </xf>
    <xf numFmtId="166" fontId="3" fillId="0" borderId="0" xfId="3" applyNumberFormat="1" applyFont="1" applyFill="1" applyAlignment="1">
      <alignment horizontal="left" vertical="top" shrinkToFit="1"/>
    </xf>
    <xf numFmtId="0" fontId="7" fillId="0" borderId="0" xfId="3" applyFont="1" applyFill="1" applyAlignment="1">
      <alignment horizontal="center" vertical="top" shrinkToFit="1"/>
    </xf>
    <xf numFmtId="4" fontId="7" fillId="0" borderId="0" xfId="3" applyNumberFormat="1" applyFont="1" applyFill="1" applyAlignment="1">
      <alignment horizontal="right" vertical="top" shrinkToFit="1"/>
    </xf>
    <xf numFmtId="165" fontId="7" fillId="0" borderId="0" xfId="2" applyNumberFormat="1" applyFont="1" applyFill="1" applyAlignment="1">
      <alignment horizontal="right" vertical="top" shrinkToFit="1"/>
    </xf>
    <xf numFmtId="0" fontId="5" fillId="3" borderId="0" xfId="3" applyFont="1" applyFill="1" applyAlignment="1">
      <alignment vertical="top"/>
    </xf>
    <xf numFmtId="4" fontId="5" fillId="3" borderId="0" xfId="3" applyNumberFormat="1" applyFont="1" applyFill="1" applyAlignment="1">
      <alignment vertical="top"/>
    </xf>
    <xf numFmtId="4" fontId="3" fillId="0" borderId="0" xfId="3" applyNumberFormat="1" applyFont="1" applyFill="1" applyAlignment="1">
      <alignment vertical="top"/>
    </xf>
    <xf numFmtId="0" fontId="5" fillId="0" borderId="0" xfId="3" applyFont="1" applyFill="1" applyAlignment="1">
      <alignment horizontal="center" vertical="top" shrinkToFit="1"/>
    </xf>
    <xf numFmtId="164" fontId="5" fillId="0" borderId="0" xfId="3" applyNumberFormat="1" applyFont="1" applyFill="1" applyAlignment="1">
      <alignment horizontal="right" vertical="top" shrinkToFit="1"/>
    </xf>
    <xf numFmtId="165" fontId="5" fillId="0" borderId="0" xfId="2" applyNumberFormat="1" applyFont="1" applyFill="1" applyAlignment="1">
      <alignment horizontal="right" vertical="top" shrinkToFit="1"/>
    </xf>
    <xf numFmtId="165" fontId="5" fillId="0" borderId="0" xfId="2" applyNumberFormat="1" applyFont="1" applyAlignment="1">
      <alignment horizontal="right" vertical="top" shrinkToFit="1"/>
    </xf>
    <xf numFmtId="49" fontId="7" fillId="0" borderId="0" xfId="3" applyNumberFormat="1" applyFont="1" applyFill="1" applyAlignment="1">
      <alignment horizontal="left" vertical="top" shrinkToFit="1"/>
    </xf>
    <xf numFmtId="0" fontId="8" fillId="0" borderId="0" xfId="3" applyFont="1" applyFill="1" applyAlignment="1">
      <alignment horizontal="center" vertical="top" shrinkToFit="1"/>
    </xf>
    <xf numFmtId="165" fontId="8" fillId="0" borderId="0" xfId="2" applyNumberFormat="1" applyFont="1" applyFill="1" applyAlignment="1">
      <alignment horizontal="right" vertical="top" shrinkToFit="1"/>
    </xf>
    <xf numFmtId="0" fontId="3" fillId="0" borderId="0" xfId="3" applyFont="1" applyFill="1" applyAlignment="1">
      <alignment horizontal="center" vertical="top"/>
    </xf>
    <xf numFmtId="0" fontId="6" fillId="2" borderId="0" xfId="4" applyFont="1" applyFill="1" applyBorder="1" applyAlignment="1">
      <alignment horizontal="justify" vertical="top"/>
    </xf>
    <xf numFmtId="167" fontId="9" fillId="2" borderId="0" xfId="4" applyNumberFormat="1" applyFont="1" applyFill="1" applyAlignment="1">
      <alignment vertical="top"/>
    </xf>
    <xf numFmtId="0" fontId="10" fillId="0" borderId="0" xfId="4" applyFont="1" applyAlignment="1">
      <alignment vertical="top"/>
    </xf>
    <xf numFmtId="165" fontId="3" fillId="0" borderId="0" xfId="3" applyNumberFormat="1" applyFont="1" applyFill="1" applyAlignment="1">
      <alignment vertical="top"/>
    </xf>
    <xf numFmtId="44" fontId="3" fillId="0" borderId="0" xfId="3" applyNumberFormat="1" applyFont="1" applyFill="1" applyAlignment="1">
      <alignment vertical="top"/>
    </xf>
    <xf numFmtId="44" fontId="7" fillId="0" borderId="0" xfId="1" applyFont="1" applyFill="1" applyAlignment="1">
      <alignment horizontal="right" vertical="top" shrinkToFit="1"/>
    </xf>
    <xf numFmtId="0" fontId="5" fillId="0" borderId="0" xfId="3" applyFont="1" applyBorder="1" applyAlignment="1">
      <alignment vertical="top"/>
    </xf>
    <xf numFmtId="0" fontId="5" fillId="0" borderId="0" xfId="3" applyFont="1" applyBorder="1" applyAlignment="1">
      <alignment horizontal="center" vertical="top"/>
    </xf>
    <xf numFmtId="0" fontId="5" fillId="0" borderId="12" xfId="3" applyFont="1" applyBorder="1" applyAlignment="1">
      <alignment vertical="top"/>
    </xf>
    <xf numFmtId="0" fontId="11" fillId="0" borderId="0" xfId="3" applyFont="1" applyAlignment="1">
      <alignment vertical="top"/>
    </xf>
    <xf numFmtId="0" fontId="12" fillId="0" borderId="0" xfId="3" applyFont="1" applyFill="1" applyBorder="1" applyAlignment="1">
      <alignment vertical="top"/>
    </xf>
    <xf numFmtId="165" fontId="11" fillId="0" borderId="0" xfId="2" applyNumberFormat="1" applyFont="1" applyAlignment="1">
      <alignment horizontal="right" vertical="top"/>
    </xf>
    <xf numFmtId="165" fontId="11" fillId="0" borderId="0" xfId="2" applyNumberFormat="1" applyFont="1" applyFill="1" applyAlignment="1">
      <alignment horizontal="right" vertical="top"/>
    </xf>
    <xf numFmtId="165" fontId="11" fillId="0" borderId="0" xfId="2" applyNumberFormat="1" applyFont="1" applyFill="1" applyAlignment="1">
      <alignment horizontal="right" vertical="top" shrinkToFit="1"/>
    </xf>
    <xf numFmtId="165" fontId="12" fillId="0" borderId="0" xfId="2" applyNumberFormat="1" applyFont="1" applyFill="1" applyAlignment="1">
      <alignment horizontal="right" vertical="top" shrinkToFit="1"/>
    </xf>
    <xf numFmtId="0" fontId="12" fillId="3" borderId="0" xfId="3" applyFont="1" applyFill="1" applyAlignment="1">
      <alignment vertical="top"/>
    </xf>
    <xf numFmtId="0" fontId="11" fillId="0" borderId="0" xfId="3" applyFont="1" applyFill="1" applyAlignment="1">
      <alignment vertical="top"/>
    </xf>
    <xf numFmtId="166" fontId="8" fillId="0" borderId="0" xfId="3" applyNumberFormat="1" applyFont="1" applyFill="1" applyAlignment="1">
      <alignment horizontal="left" vertical="top" shrinkToFit="1"/>
    </xf>
    <xf numFmtId="0" fontId="3" fillId="0" borderId="7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0" fontId="3" fillId="0" borderId="14" xfId="3" applyFont="1" applyBorder="1" applyAlignment="1">
      <alignment vertical="top"/>
    </xf>
    <xf numFmtId="0" fontId="3" fillId="0" borderId="13" xfId="3" applyFont="1" applyBorder="1" applyAlignment="1">
      <alignment vertical="top"/>
    </xf>
    <xf numFmtId="0" fontId="5" fillId="0" borderId="6" xfId="3" applyFont="1" applyBorder="1" applyAlignment="1">
      <alignment vertical="top"/>
    </xf>
    <xf numFmtId="165" fontId="5" fillId="4" borderId="0" xfId="2" applyNumberFormat="1" applyFont="1" applyFill="1" applyAlignment="1">
      <alignment horizontal="right" vertical="top"/>
    </xf>
    <xf numFmtId="49" fontId="5" fillId="4" borderId="0" xfId="3" applyNumberFormat="1" applyFont="1" applyFill="1" applyAlignment="1">
      <alignment vertical="top"/>
    </xf>
    <xf numFmtId="166" fontId="7" fillId="0" borderId="0" xfId="3" applyNumberFormat="1" applyFont="1" applyFill="1" applyAlignment="1">
      <alignment horizontal="left" vertical="top" shrinkToFit="1"/>
    </xf>
    <xf numFmtId="0" fontId="7" fillId="0" borderId="0" xfId="3" applyFont="1" applyFill="1" applyAlignment="1">
      <alignment horizontal="left" vertical="top" shrinkToFit="1"/>
    </xf>
    <xf numFmtId="0" fontId="8" fillId="0" borderId="0" xfId="3" applyFont="1" applyFill="1" applyAlignment="1">
      <alignment horizontal="left" vertical="top" shrinkToFit="1"/>
    </xf>
    <xf numFmtId="0" fontId="3" fillId="0" borderId="0" xfId="3" applyFont="1" applyFill="1" applyAlignment="1">
      <alignment horizontal="justify" vertical="top" wrapText="1"/>
    </xf>
    <xf numFmtId="0" fontId="8" fillId="0" borderId="0" xfId="3" applyFont="1" applyFill="1" applyAlignment="1">
      <alignment horizontal="justify" vertical="top" wrapText="1"/>
    </xf>
    <xf numFmtId="0" fontId="7" fillId="0" borderId="0" xfId="3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5" fillId="4" borderId="0" xfId="3" applyNumberFormat="1" applyFont="1" applyFill="1" applyAlignment="1">
      <alignment horizontal="justify" vertical="top" wrapText="1"/>
    </xf>
    <xf numFmtId="0" fontId="3" fillId="0" borderId="0" xfId="3" applyFont="1" applyAlignment="1">
      <alignment horizontal="justify" vertical="center" wrapText="1"/>
    </xf>
    <xf numFmtId="0" fontId="4" fillId="0" borderId="1" xfId="3" applyFont="1" applyBorder="1" applyAlignment="1">
      <alignment horizontal="justify" vertical="center" wrapText="1"/>
    </xf>
    <xf numFmtId="0" fontId="4" fillId="0" borderId="3" xfId="3" applyFont="1" applyBorder="1" applyAlignment="1">
      <alignment horizontal="justify" vertical="center" wrapText="1"/>
    </xf>
    <xf numFmtId="0" fontId="4" fillId="0" borderId="5" xfId="3" applyFont="1" applyBorder="1" applyAlignment="1">
      <alignment horizontal="justify" vertical="center" wrapText="1"/>
    </xf>
    <xf numFmtId="0" fontId="5" fillId="0" borderId="6" xfId="3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horizontal="justify" vertical="center" wrapText="1"/>
    </xf>
    <xf numFmtId="0" fontId="5" fillId="0" borderId="0" xfId="3" applyFont="1" applyFill="1" applyBorder="1" applyAlignment="1">
      <alignment horizontal="justify" vertical="center" wrapText="1"/>
    </xf>
    <xf numFmtId="49" fontId="6" fillId="2" borderId="10" xfId="5" applyNumberFormat="1" applyFont="1" applyFill="1" applyBorder="1" applyAlignment="1">
      <alignment horizontal="justify" vertical="center" wrapText="1"/>
    </xf>
    <xf numFmtId="0" fontId="5" fillId="0" borderId="0" xfId="3" applyFont="1" applyAlignment="1">
      <alignment horizontal="justify" vertical="center" wrapText="1"/>
    </xf>
    <xf numFmtId="49" fontId="5" fillId="4" borderId="0" xfId="3" applyNumberFormat="1" applyFont="1" applyFill="1" applyAlignment="1">
      <alignment horizontal="justify" vertical="center" wrapText="1"/>
    </xf>
    <xf numFmtId="0" fontId="7" fillId="0" borderId="0" xfId="3" applyFont="1" applyFill="1" applyAlignment="1">
      <alignment horizontal="justify" vertical="center" wrapText="1"/>
    </xf>
    <xf numFmtId="0" fontId="8" fillId="0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horizontal="justify" vertical="center" wrapText="1"/>
    </xf>
    <xf numFmtId="0" fontId="5" fillId="3" borderId="0" xfId="3" applyFont="1" applyFill="1" applyAlignment="1">
      <alignment horizontal="justify" vertical="center" wrapText="1"/>
    </xf>
    <xf numFmtId="0" fontId="7" fillId="0" borderId="0" xfId="3" applyFont="1" applyFill="1" applyAlignment="1">
      <alignment horizontal="justify" vertical="center" wrapText="1" shrinkToFit="1"/>
    </xf>
    <xf numFmtId="0" fontId="8" fillId="0" borderId="0" xfId="3" applyFont="1" applyFill="1" applyAlignment="1">
      <alignment horizontal="justify" vertical="center" wrapText="1" shrinkToFit="1"/>
    </xf>
    <xf numFmtId="49" fontId="13" fillId="0" borderId="0" xfId="3" applyNumberFormat="1" applyFont="1" applyFill="1" applyAlignment="1">
      <alignment horizontal="justify" vertical="center" wrapText="1" shrinkToFit="1"/>
    </xf>
    <xf numFmtId="0" fontId="6" fillId="2" borderId="0" xfId="4" applyNumberFormat="1" applyFont="1" applyFill="1" applyBorder="1" applyAlignment="1">
      <alignment horizontal="center" vertical="top"/>
    </xf>
    <xf numFmtId="0" fontId="6" fillId="2" borderId="0" xfId="4" applyNumberFormat="1" applyFont="1" applyFill="1" applyAlignment="1">
      <alignment horizontal="center" vertical="top"/>
    </xf>
    <xf numFmtId="0" fontId="3" fillId="0" borderId="3" xfId="3" applyNumberFormat="1" applyFont="1" applyBorder="1" applyAlignment="1">
      <alignment horizontal="justify" vertical="center" wrapText="1"/>
    </xf>
    <xf numFmtId="0" fontId="3" fillId="0" borderId="5" xfId="3" applyNumberFormat="1" applyFont="1" applyBorder="1" applyAlignment="1">
      <alignment horizontal="justify" vertical="center" wrapText="1"/>
    </xf>
    <xf numFmtId="0" fontId="6" fillId="2" borderId="9" xfId="3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center" vertical="top"/>
    </xf>
    <xf numFmtId="0" fontId="5" fillId="0" borderId="3" xfId="3" applyFont="1" applyBorder="1" applyAlignment="1">
      <alignment horizontal="center" vertical="top"/>
    </xf>
    <xf numFmtId="0" fontId="5" fillId="0" borderId="5" xfId="3" applyFont="1" applyBorder="1" applyAlignment="1">
      <alignment horizontal="center" vertical="top"/>
    </xf>
    <xf numFmtId="0" fontId="3" fillId="0" borderId="6" xfId="3" applyFont="1" applyBorder="1" applyAlignment="1">
      <alignment horizontal="center" vertical="top"/>
    </xf>
    <xf numFmtId="0" fontId="3" fillId="0" borderId="7" xfId="3" applyFont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0" fontId="3" fillId="0" borderId="5" xfId="3" applyFont="1" applyBorder="1" applyAlignment="1">
      <alignment horizontal="center" vertical="top"/>
    </xf>
    <xf numFmtId="0" fontId="5" fillId="0" borderId="3" xfId="3" applyFont="1" applyBorder="1" applyAlignment="1">
      <alignment horizontal="justify" vertical="center" wrapText="1"/>
    </xf>
    <xf numFmtId="14" fontId="5" fillId="0" borderId="6" xfId="3" applyNumberFormat="1" applyFont="1" applyBorder="1" applyAlignment="1">
      <alignment horizontal="right" vertical="top"/>
    </xf>
    <xf numFmtId="14" fontId="5" fillId="0" borderId="12" xfId="3" applyNumberFormat="1" applyFont="1" applyBorder="1" applyAlignment="1">
      <alignment horizontal="right" vertical="top"/>
    </xf>
    <xf numFmtId="14" fontId="5" fillId="0" borderId="7" xfId="3" applyNumberFormat="1" applyFont="1" applyBorder="1" applyAlignment="1">
      <alignment horizontal="right" vertical="top"/>
    </xf>
    <xf numFmtId="14" fontId="5" fillId="0" borderId="0" xfId="3" applyNumberFormat="1" applyFont="1" applyBorder="1" applyAlignment="1">
      <alignment horizontal="right" vertical="top"/>
    </xf>
    <xf numFmtId="14" fontId="5" fillId="0" borderId="14" xfId="3" applyNumberFormat="1" applyFont="1" applyBorder="1" applyAlignment="1">
      <alignment horizontal="right" vertical="top"/>
    </xf>
    <xf numFmtId="14" fontId="5" fillId="0" borderId="13" xfId="3" applyNumberFormat="1" applyFont="1" applyBorder="1" applyAlignment="1">
      <alignment horizontal="right" vertical="top"/>
    </xf>
    <xf numFmtId="0" fontId="5" fillId="0" borderId="12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0" fontId="3" fillId="0" borderId="13" xfId="3" applyFont="1" applyBorder="1" applyAlignment="1">
      <alignment horizontal="center" vertical="top"/>
    </xf>
    <xf numFmtId="0" fontId="3" fillId="0" borderId="8" xfId="3" applyFont="1" applyBorder="1" applyAlignment="1">
      <alignment horizontal="center" vertical="top"/>
    </xf>
  </cellXfs>
  <cellStyles count="6">
    <cellStyle name="Moneda" xfId="1" builtinId="4"/>
    <cellStyle name="Moneda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</xdr:row>
      <xdr:rowOff>133350</xdr:rowOff>
    </xdr:from>
    <xdr:to>
      <xdr:col>1</xdr:col>
      <xdr:colOff>1371600</xdr:colOff>
      <xdr:row>8</xdr:row>
      <xdr:rowOff>190500</xdr:rowOff>
    </xdr:to>
    <xdr:pic>
      <xdr:nvPicPr>
        <xdr:cNvPr id="237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942975"/>
          <a:ext cx="1104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</xdr:row>
      <xdr:rowOff>209550</xdr:rowOff>
    </xdr:from>
    <xdr:to>
      <xdr:col>7</xdr:col>
      <xdr:colOff>1447800</xdr:colOff>
      <xdr:row>5</xdr:row>
      <xdr:rowOff>209550</xdr:rowOff>
    </xdr:to>
    <xdr:pic>
      <xdr:nvPicPr>
        <xdr:cNvPr id="2371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1019175"/>
          <a:ext cx="1447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1"/>
  <sheetViews>
    <sheetView showGridLines="0" showZeros="0" tabSelected="1" view="pageBreakPreview" topLeftCell="A463" zoomScale="70" zoomScaleNormal="70" zoomScaleSheetLayoutView="70" workbookViewId="0">
      <selection activeCell="F22" sqref="F22:F412"/>
    </sheetView>
  </sheetViews>
  <sheetFormatPr baseColWidth="10" defaultColWidth="9.140625" defaultRowHeight="12.75" x14ac:dyDescent="0.25"/>
  <cols>
    <col min="1" max="1" width="4.28515625" style="1" customWidth="1"/>
    <col min="2" max="2" width="23.5703125" style="1" customWidth="1"/>
    <col min="3" max="3" width="74.42578125" style="81" customWidth="1"/>
    <col min="4" max="4" width="13.140625" style="1" customWidth="1"/>
    <col min="5" max="5" width="12" style="1" customWidth="1"/>
    <col min="6" max="6" width="13.28515625" style="57" customWidth="1"/>
    <col min="7" max="7" width="21.7109375" style="1" customWidth="1"/>
    <col min="8" max="8" width="22.42578125" style="1" customWidth="1"/>
    <col min="9" max="9" width="21.7109375" style="1" customWidth="1"/>
    <col min="10" max="10" width="22.42578125" style="1" customWidth="1"/>
    <col min="11" max="11" width="5.140625" style="1" customWidth="1"/>
    <col min="12" max="16384" width="9.140625" style="1"/>
  </cols>
  <sheetData>
    <row r="1" spans="2:10" ht="13.5" thickBot="1" x14ac:dyDescent="0.3"/>
    <row r="2" spans="2:10" ht="18.75" x14ac:dyDescent="0.25">
      <c r="B2" s="106"/>
      <c r="C2" s="82" t="s">
        <v>0</v>
      </c>
      <c r="D2" s="117" t="s">
        <v>1</v>
      </c>
      <c r="E2" s="117"/>
      <c r="F2" s="117"/>
      <c r="G2" s="118"/>
      <c r="H2" s="2"/>
      <c r="J2" s="54"/>
    </row>
    <row r="3" spans="2:10" ht="18.75" x14ac:dyDescent="0.25">
      <c r="B3" s="107"/>
      <c r="C3" s="83" t="s">
        <v>2</v>
      </c>
      <c r="D3" s="119" t="s">
        <v>587</v>
      </c>
      <c r="E3" s="119"/>
      <c r="F3" s="119"/>
      <c r="G3" s="120"/>
      <c r="H3" s="3"/>
      <c r="J3" s="54"/>
    </row>
    <row r="4" spans="2:10" ht="15" customHeight="1" x14ac:dyDescent="0.25">
      <c r="B4" s="107"/>
      <c r="C4" s="110" t="s">
        <v>585</v>
      </c>
      <c r="D4" s="119"/>
      <c r="E4" s="119"/>
      <c r="F4" s="119"/>
      <c r="G4" s="120"/>
      <c r="H4" s="3"/>
      <c r="J4" s="54"/>
    </row>
    <row r="5" spans="2:10" ht="18.75" customHeight="1" x14ac:dyDescent="0.25">
      <c r="B5" s="107"/>
      <c r="C5" s="110"/>
      <c r="D5" s="119"/>
      <c r="E5" s="119"/>
      <c r="F5" s="119"/>
      <c r="G5" s="120"/>
      <c r="H5" s="3"/>
      <c r="J5" s="54"/>
    </row>
    <row r="6" spans="2:10" ht="19.5" thickBot="1" x14ac:dyDescent="0.3">
      <c r="B6" s="107"/>
      <c r="C6" s="84"/>
      <c r="D6" s="121"/>
      <c r="E6" s="121"/>
      <c r="F6" s="121"/>
      <c r="G6" s="122"/>
      <c r="H6" s="3"/>
      <c r="J6" s="54"/>
    </row>
    <row r="7" spans="2:10" x14ac:dyDescent="0.25">
      <c r="B7" s="108"/>
      <c r="C7" s="85" t="s">
        <v>3</v>
      </c>
      <c r="D7" s="111" t="s">
        <v>4</v>
      </c>
      <c r="E7" s="112"/>
      <c r="F7" s="112"/>
      <c r="G7" s="4"/>
      <c r="H7" s="3"/>
      <c r="J7" s="54"/>
    </row>
    <row r="8" spans="2:10" ht="17.25" customHeight="1" x14ac:dyDescent="0.25">
      <c r="B8" s="108"/>
      <c r="C8" s="100" t="s">
        <v>586</v>
      </c>
      <c r="D8" s="113" t="s">
        <v>5</v>
      </c>
      <c r="E8" s="114"/>
      <c r="F8" s="114"/>
      <c r="G8" s="5"/>
      <c r="H8" s="3"/>
      <c r="J8" s="54"/>
    </row>
    <row r="9" spans="2:10" ht="17.25" customHeight="1" x14ac:dyDescent="0.25">
      <c r="B9" s="108"/>
      <c r="C9" s="100"/>
      <c r="D9" s="6"/>
      <c r="E9" s="114" t="s">
        <v>6</v>
      </c>
      <c r="F9" s="114"/>
      <c r="G9" s="7"/>
      <c r="H9" s="3"/>
      <c r="J9" s="54"/>
    </row>
    <row r="10" spans="2:10" ht="17.25" customHeight="1" thickBot="1" x14ac:dyDescent="0.3">
      <c r="B10" s="108"/>
      <c r="C10" s="101"/>
      <c r="D10" s="115" t="s">
        <v>7</v>
      </c>
      <c r="E10" s="116"/>
      <c r="F10" s="116"/>
      <c r="G10" s="8"/>
      <c r="H10" s="9"/>
      <c r="J10" s="54"/>
    </row>
    <row r="11" spans="2:10" x14ac:dyDescent="0.25">
      <c r="B11" s="108"/>
      <c r="C11" s="86" t="s">
        <v>8</v>
      </c>
      <c r="D11" s="70" t="s">
        <v>9</v>
      </c>
      <c r="E11" s="56"/>
      <c r="F11" s="56"/>
      <c r="G11" s="56"/>
      <c r="H11" s="10" t="s">
        <v>10</v>
      </c>
      <c r="J11" s="55"/>
    </row>
    <row r="12" spans="2:10" x14ac:dyDescent="0.25">
      <c r="B12" s="108"/>
      <c r="C12" s="100"/>
      <c r="D12" s="66">
        <v>0</v>
      </c>
      <c r="E12" s="67"/>
      <c r="F12" s="67"/>
      <c r="G12" s="67"/>
      <c r="H12" s="104"/>
      <c r="J12" s="55"/>
    </row>
    <row r="13" spans="2:10" ht="13.5" thickBot="1" x14ac:dyDescent="0.3">
      <c r="B13" s="109"/>
      <c r="C13" s="101"/>
      <c r="D13" s="68"/>
      <c r="E13" s="69"/>
      <c r="F13" s="69"/>
      <c r="G13" s="69"/>
      <c r="H13" s="105"/>
      <c r="J13" s="55"/>
    </row>
    <row r="14" spans="2:10" ht="13.5" thickBot="1" x14ac:dyDescent="0.3"/>
    <row r="15" spans="2:10" ht="15.75" customHeight="1" thickBot="1" x14ac:dyDescent="0.3">
      <c r="B15" s="102" t="s">
        <v>590</v>
      </c>
      <c r="C15" s="103"/>
      <c r="D15" s="103"/>
      <c r="E15" s="103"/>
      <c r="F15" s="103"/>
      <c r="G15" s="103"/>
      <c r="H15" s="103"/>
    </row>
    <row r="16" spans="2:10" s="12" customFormat="1" ht="15.75" customHeight="1" thickBot="1" x14ac:dyDescent="0.3">
      <c r="B16" s="11"/>
      <c r="C16" s="87"/>
      <c r="D16" s="11"/>
      <c r="E16" s="11"/>
      <c r="F16" s="58"/>
      <c r="G16" s="11"/>
      <c r="H16" s="11"/>
    </row>
    <row r="17" spans="1:9" ht="26.25" thickBot="1" x14ac:dyDescent="0.3">
      <c r="A17" s="13"/>
      <c r="B17" s="14" t="s">
        <v>11</v>
      </c>
      <c r="C17" s="88" t="s">
        <v>12</v>
      </c>
      <c r="D17" s="15" t="s">
        <v>13</v>
      </c>
      <c r="E17" s="15" t="s">
        <v>14</v>
      </c>
      <c r="F17" s="15" t="s">
        <v>15</v>
      </c>
      <c r="G17" s="16" t="s">
        <v>16</v>
      </c>
      <c r="H17" s="17" t="s">
        <v>17</v>
      </c>
    </row>
    <row r="18" spans="1:9" ht="58.5" customHeight="1" x14ac:dyDescent="0.25">
      <c r="B18" s="18"/>
      <c r="C18" s="89" t="str">
        <f>C8</f>
        <v>Rehabilitación del Centro de Atención Primaria en Adicciones Nueva Vida Colotlán, CLUES JCSSA013296 en el municipio de Colotlán, Jalisco y Rehabilitación del Centro de Salud Santa Gertrudis, CLUES JCSSA003904 en el municipio de Mezquitic, Jalisco.</v>
      </c>
      <c r="D18" s="19"/>
      <c r="E18" s="20"/>
      <c r="F18" s="59"/>
      <c r="G18" s="21"/>
      <c r="H18" s="22"/>
    </row>
    <row r="19" spans="1:9" s="12" customFormat="1" ht="34.5" customHeight="1" x14ac:dyDescent="0.25">
      <c r="B19" s="72" t="s">
        <v>583</v>
      </c>
      <c r="C19" s="90" t="s">
        <v>588</v>
      </c>
      <c r="D19" s="72"/>
      <c r="E19" s="72"/>
      <c r="F19" s="72"/>
      <c r="G19" s="72"/>
      <c r="H19" s="71">
        <f>+H20+H37+H41+H47+H56+H58+H82+H92+H94+H152</f>
        <v>0</v>
      </c>
    </row>
    <row r="20" spans="1:9" s="25" customFormat="1" ht="15" customHeight="1" x14ac:dyDescent="0.25">
      <c r="B20" s="74" t="s">
        <v>18</v>
      </c>
      <c r="C20" s="91" t="s">
        <v>19</v>
      </c>
      <c r="D20" s="26"/>
      <c r="E20" s="27"/>
      <c r="F20" s="61"/>
      <c r="G20" s="28"/>
      <c r="H20" s="29">
        <f>+H21+H25</f>
        <v>0</v>
      </c>
    </row>
    <row r="21" spans="1:9" s="12" customFormat="1" ht="15" customHeight="1" x14ac:dyDescent="0.25">
      <c r="B21" s="75" t="s">
        <v>201</v>
      </c>
      <c r="C21" s="92" t="s">
        <v>138</v>
      </c>
      <c r="D21" s="26"/>
      <c r="E21" s="27"/>
      <c r="F21" s="61"/>
      <c r="G21" s="28"/>
      <c r="H21" s="31">
        <f>SUM(H22:H24)</f>
        <v>0</v>
      </c>
    </row>
    <row r="22" spans="1:9" s="12" customFormat="1" ht="38.25" x14ac:dyDescent="0.25">
      <c r="A22" s="32"/>
      <c r="B22" s="33" t="s">
        <v>234</v>
      </c>
      <c r="C22" s="76" t="s">
        <v>37</v>
      </c>
      <c r="D22" s="26" t="s">
        <v>20</v>
      </c>
      <c r="E22" s="27">
        <v>20</v>
      </c>
      <c r="F22" s="28"/>
      <c r="G22" s="28"/>
      <c r="H22" s="28">
        <f>+ROUND(E22*F22,2)</f>
        <v>0</v>
      </c>
      <c r="I22" s="51"/>
    </row>
    <row r="23" spans="1:9" s="12" customFormat="1" ht="38.25" x14ac:dyDescent="0.25">
      <c r="A23" s="32"/>
      <c r="B23" s="33" t="s">
        <v>235</v>
      </c>
      <c r="C23" s="76" t="s">
        <v>92</v>
      </c>
      <c r="D23" s="26" t="s">
        <v>20</v>
      </c>
      <c r="E23" s="27">
        <v>30.24</v>
      </c>
      <c r="F23" s="28"/>
      <c r="G23" s="28"/>
      <c r="H23" s="28">
        <f>+ROUND(E23*F23,2)</f>
        <v>0</v>
      </c>
      <c r="I23" s="51"/>
    </row>
    <row r="24" spans="1:9" s="12" customFormat="1" ht="38.25" x14ac:dyDescent="0.25">
      <c r="A24" s="32"/>
      <c r="B24" s="33" t="s">
        <v>236</v>
      </c>
      <c r="C24" s="76" t="s">
        <v>146</v>
      </c>
      <c r="D24" s="26" t="s">
        <v>20</v>
      </c>
      <c r="E24" s="27">
        <v>13</v>
      </c>
      <c r="F24" s="28"/>
      <c r="G24" s="28"/>
      <c r="H24" s="28">
        <f>+ROUND(E24*F24,2)</f>
        <v>0</v>
      </c>
      <c r="I24" s="51"/>
    </row>
    <row r="25" spans="1:9" s="12" customFormat="1" x14ac:dyDescent="0.25">
      <c r="A25" s="32"/>
      <c r="B25" s="65" t="s">
        <v>202</v>
      </c>
      <c r="C25" s="77" t="s">
        <v>139</v>
      </c>
      <c r="D25" s="26"/>
      <c r="E25" s="27"/>
      <c r="F25" s="28"/>
      <c r="G25" s="28"/>
      <c r="H25" s="31">
        <f>SUM(H26:H36)</f>
        <v>0</v>
      </c>
      <c r="I25" s="51"/>
    </row>
    <row r="26" spans="1:9" s="12" customFormat="1" ht="25.5" x14ac:dyDescent="0.25">
      <c r="A26" s="32"/>
      <c r="B26" s="33" t="s">
        <v>237</v>
      </c>
      <c r="C26" s="76" t="s">
        <v>147</v>
      </c>
      <c r="D26" s="26" t="s">
        <v>22</v>
      </c>
      <c r="E26" s="27">
        <v>81.05</v>
      </c>
      <c r="F26" s="28"/>
      <c r="G26" s="28"/>
      <c r="H26" s="28">
        <f t="shared" ref="H26:H36" si="0">+ROUND(E26*F26,2)</f>
        <v>0</v>
      </c>
      <c r="I26" s="51"/>
    </row>
    <row r="27" spans="1:9" s="12" customFormat="1" ht="51" x14ac:dyDescent="0.25">
      <c r="A27" s="32"/>
      <c r="B27" s="33" t="s">
        <v>238</v>
      </c>
      <c r="C27" s="76" t="s">
        <v>91</v>
      </c>
      <c r="D27" s="26" t="s">
        <v>23</v>
      </c>
      <c r="E27" s="27">
        <v>5</v>
      </c>
      <c r="F27" s="28"/>
      <c r="G27" s="28"/>
      <c r="H27" s="28">
        <f>+ROUND(E27*F27,2)</f>
        <v>0</v>
      </c>
      <c r="I27" s="51"/>
    </row>
    <row r="28" spans="1:9" s="12" customFormat="1" ht="102" x14ac:dyDescent="0.25">
      <c r="A28" s="32"/>
      <c r="B28" s="33" t="s">
        <v>239</v>
      </c>
      <c r="C28" s="76" t="s">
        <v>188</v>
      </c>
      <c r="D28" s="26" t="s">
        <v>23</v>
      </c>
      <c r="E28" s="27">
        <v>7</v>
      </c>
      <c r="F28" s="28"/>
      <c r="G28" s="28"/>
      <c r="H28" s="28">
        <f t="shared" si="0"/>
        <v>0</v>
      </c>
      <c r="I28" s="51"/>
    </row>
    <row r="29" spans="1:9" s="12" customFormat="1" ht="102" x14ac:dyDescent="0.25">
      <c r="A29" s="32"/>
      <c r="B29" s="33" t="s">
        <v>240</v>
      </c>
      <c r="C29" s="76" t="s">
        <v>189</v>
      </c>
      <c r="D29" s="26" t="s">
        <v>23</v>
      </c>
      <c r="E29" s="27">
        <v>4</v>
      </c>
      <c r="F29" s="28"/>
      <c r="G29" s="28"/>
      <c r="H29" s="28">
        <f t="shared" si="0"/>
        <v>0</v>
      </c>
      <c r="I29" s="51"/>
    </row>
    <row r="30" spans="1:9" s="12" customFormat="1" ht="114.75" x14ac:dyDescent="0.25">
      <c r="A30" s="32"/>
      <c r="B30" s="33" t="s">
        <v>241</v>
      </c>
      <c r="C30" s="76" t="s">
        <v>190</v>
      </c>
      <c r="D30" s="26" t="s">
        <v>23</v>
      </c>
      <c r="E30" s="27">
        <v>2</v>
      </c>
      <c r="F30" s="28"/>
      <c r="G30" s="28"/>
      <c r="H30" s="28">
        <f t="shared" si="0"/>
        <v>0</v>
      </c>
      <c r="I30" s="51"/>
    </row>
    <row r="31" spans="1:9" s="12" customFormat="1" ht="102" x14ac:dyDescent="0.25">
      <c r="A31" s="32"/>
      <c r="B31" s="33" t="s">
        <v>242</v>
      </c>
      <c r="C31" s="76" t="s">
        <v>191</v>
      </c>
      <c r="D31" s="26" t="s">
        <v>23</v>
      </c>
      <c r="E31" s="27">
        <v>2</v>
      </c>
      <c r="F31" s="28"/>
      <c r="G31" s="28"/>
      <c r="H31" s="28">
        <f>+ROUND(E31*F31,2)</f>
        <v>0</v>
      </c>
      <c r="I31" s="51"/>
    </row>
    <row r="32" spans="1:9" s="12" customFormat="1" ht="38.25" x14ac:dyDescent="0.25">
      <c r="A32" s="32"/>
      <c r="B32" s="33" t="s">
        <v>243</v>
      </c>
      <c r="C32" s="76" t="s">
        <v>65</v>
      </c>
      <c r="D32" s="26" t="s">
        <v>23</v>
      </c>
      <c r="E32" s="27">
        <v>2</v>
      </c>
      <c r="F32" s="28"/>
      <c r="G32" s="28"/>
      <c r="H32" s="28">
        <f t="shared" si="0"/>
        <v>0</v>
      </c>
      <c r="I32" s="51"/>
    </row>
    <row r="33" spans="1:9" s="12" customFormat="1" ht="38.25" x14ac:dyDescent="0.25">
      <c r="A33" s="32"/>
      <c r="B33" s="33" t="s">
        <v>244</v>
      </c>
      <c r="C33" s="76" t="s">
        <v>66</v>
      </c>
      <c r="D33" s="26" t="s">
        <v>20</v>
      </c>
      <c r="E33" s="27">
        <v>10</v>
      </c>
      <c r="F33" s="28"/>
      <c r="G33" s="28"/>
      <c r="H33" s="28">
        <f t="shared" si="0"/>
        <v>0</v>
      </c>
      <c r="I33" s="51"/>
    </row>
    <row r="34" spans="1:9" s="12" customFormat="1" ht="25.5" x14ac:dyDescent="0.25">
      <c r="A34" s="32"/>
      <c r="B34" s="33" t="s">
        <v>245</v>
      </c>
      <c r="C34" s="76" t="s">
        <v>93</v>
      </c>
      <c r="D34" s="26" t="s">
        <v>20</v>
      </c>
      <c r="E34" s="27">
        <v>30.24</v>
      </c>
      <c r="F34" s="28"/>
      <c r="G34" s="28"/>
      <c r="H34" s="28">
        <f>+ROUND(E34*F34,2)</f>
        <v>0</v>
      </c>
      <c r="I34" s="51"/>
    </row>
    <row r="35" spans="1:9" s="12" customFormat="1" x14ac:dyDescent="0.25">
      <c r="A35" s="32"/>
      <c r="B35" s="33" t="s">
        <v>246</v>
      </c>
      <c r="C35" s="76" t="s">
        <v>94</v>
      </c>
      <c r="D35" s="26" t="s">
        <v>20</v>
      </c>
      <c r="E35" s="27">
        <v>19.2</v>
      </c>
      <c r="F35" s="28"/>
      <c r="G35" s="28"/>
      <c r="H35" s="28">
        <f>+ROUND(E35*F35,2)</f>
        <v>0</v>
      </c>
      <c r="I35" s="51"/>
    </row>
    <row r="36" spans="1:9" s="12" customFormat="1" ht="51" x14ac:dyDescent="0.25">
      <c r="A36" s="32"/>
      <c r="B36" s="33" t="s">
        <v>247</v>
      </c>
      <c r="C36" s="76" t="s">
        <v>148</v>
      </c>
      <c r="D36" s="26" t="s">
        <v>24</v>
      </c>
      <c r="E36" s="27">
        <v>1800</v>
      </c>
      <c r="F36" s="28"/>
      <c r="G36" s="28"/>
      <c r="H36" s="28">
        <f t="shared" si="0"/>
        <v>0</v>
      </c>
      <c r="I36" s="51"/>
    </row>
    <row r="37" spans="1:9" s="12" customFormat="1" x14ac:dyDescent="0.25">
      <c r="A37" s="32"/>
      <c r="B37" s="73" t="s">
        <v>21</v>
      </c>
      <c r="C37" s="78" t="s">
        <v>26</v>
      </c>
      <c r="D37" s="26"/>
      <c r="E37" s="27"/>
      <c r="F37" s="28"/>
      <c r="G37" s="28"/>
      <c r="H37" s="29">
        <f>SUM(H38:H40)</f>
        <v>0</v>
      </c>
      <c r="I37" s="51"/>
    </row>
    <row r="38" spans="1:9" s="12" customFormat="1" ht="127.5" x14ac:dyDescent="0.25">
      <c r="A38" s="32"/>
      <c r="B38" s="33" t="s">
        <v>248</v>
      </c>
      <c r="C38" s="76" t="s">
        <v>76</v>
      </c>
      <c r="D38" s="26" t="s">
        <v>20</v>
      </c>
      <c r="E38" s="27">
        <v>25.79</v>
      </c>
      <c r="F38" s="28"/>
      <c r="G38" s="28"/>
      <c r="H38" s="28">
        <f>+ROUND(E38*F38,2)</f>
        <v>0</v>
      </c>
      <c r="I38" s="51"/>
    </row>
    <row r="39" spans="1:9" s="12" customFormat="1" ht="63.75" x14ac:dyDescent="0.25">
      <c r="A39" s="32"/>
      <c r="B39" s="33" t="s">
        <v>249</v>
      </c>
      <c r="C39" s="76" t="s">
        <v>123</v>
      </c>
      <c r="D39" s="26" t="s">
        <v>23</v>
      </c>
      <c r="E39" s="27">
        <v>1</v>
      </c>
      <c r="F39" s="28"/>
      <c r="G39" s="28"/>
      <c r="H39" s="28">
        <f>+ROUND(E39*F39,2)</f>
        <v>0</v>
      </c>
      <c r="I39" s="51"/>
    </row>
    <row r="40" spans="1:9" s="12" customFormat="1" ht="51" x14ac:dyDescent="0.25">
      <c r="A40" s="32"/>
      <c r="B40" s="33" t="s">
        <v>250</v>
      </c>
      <c r="C40" s="76" t="s">
        <v>192</v>
      </c>
      <c r="D40" s="26" t="s">
        <v>20</v>
      </c>
      <c r="E40" s="27">
        <v>1322.49</v>
      </c>
      <c r="F40" s="28"/>
      <c r="G40" s="28"/>
      <c r="H40" s="28">
        <f>+ROUND(E40*F40,2)</f>
        <v>0</v>
      </c>
      <c r="I40" s="51"/>
    </row>
    <row r="41" spans="1:9" s="12" customFormat="1" x14ac:dyDescent="0.25">
      <c r="A41" s="32"/>
      <c r="B41" s="73" t="s">
        <v>203</v>
      </c>
      <c r="C41" s="78" t="s">
        <v>132</v>
      </c>
      <c r="D41" s="26"/>
      <c r="E41" s="27"/>
      <c r="F41" s="28"/>
      <c r="G41" s="28"/>
      <c r="H41" s="36">
        <f>SUM(H42:H46)</f>
        <v>0</v>
      </c>
      <c r="I41" s="51"/>
    </row>
    <row r="42" spans="1:9" s="12" customFormat="1" ht="51" x14ac:dyDescent="0.25">
      <c r="A42" s="32"/>
      <c r="B42" s="33" t="s">
        <v>251</v>
      </c>
      <c r="C42" s="76" t="s">
        <v>82</v>
      </c>
      <c r="D42" s="26" t="s">
        <v>22</v>
      </c>
      <c r="E42" s="27">
        <v>32</v>
      </c>
      <c r="F42" s="28"/>
      <c r="G42" s="28"/>
      <c r="H42" s="28">
        <f>+ROUND(E42*F42,2)</f>
        <v>0</v>
      </c>
      <c r="I42" s="51"/>
    </row>
    <row r="43" spans="1:9" s="12" customFormat="1" ht="63.75" x14ac:dyDescent="0.25">
      <c r="A43" s="32"/>
      <c r="B43" s="33" t="s">
        <v>252</v>
      </c>
      <c r="C43" s="76" t="s">
        <v>131</v>
      </c>
      <c r="D43" s="26" t="s">
        <v>20</v>
      </c>
      <c r="E43" s="27">
        <v>3.6</v>
      </c>
      <c r="F43" s="28"/>
      <c r="G43" s="28"/>
      <c r="H43" s="28">
        <f>+ROUND(E43*F43,2)</f>
        <v>0</v>
      </c>
      <c r="I43" s="51"/>
    </row>
    <row r="44" spans="1:9" s="12" customFormat="1" ht="76.5" x14ac:dyDescent="0.25">
      <c r="A44" s="32"/>
      <c r="B44" s="33" t="s">
        <v>253</v>
      </c>
      <c r="C44" s="76" t="s">
        <v>79</v>
      </c>
      <c r="D44" s="26" t="s">
        <v>20</v>
      </c>
      <c r="E44" s="27">
        <v>8.64</v>
      </c>
      <c r="F44" s="28"/>
      <c r="G44" s="28"/>
      <c r="H44" s="28">
        <f>+ROUND(E44*F44,2)</f>
        <v>0</v>
      </c>
      <c r="I44" s="51"/>
    </row>
    <row r="45" spans="1:9" s="12" customFormat="1" ht="38.25" x14ac:dyDescent="0.25">
      <c r="A45" s="32"/>
      <c r="B45" s="33" t="s">
        <v>254</v>
      </c>
      <c r="C45" s="76" t="s">
        <v>63</v>
      </c>
      <c r="D45" s="26" t="s">
        <v>20</v>
      </c>
      <c r="E45" s="27">
        <v>9.5</v>
      </c>
      <c r="F45" s="28"/>
      <c r="G45" s="28"/>
      <c r="H45" s="28">
        <f>+ROUND(E45*F45,2)</f>
        <v>0</v>
      </c>
      <c r="I45" s="51"/>
    </row>
    <row r="46" spans="1:9" s="12" customFormat="1" ht="63.75" x14ac:dyDescent="0.25">
      <c r="A46" s="32"/>
      <c r="B46" s="33" t="s">
        <v>255</v>
      </c>
      <c r="C46" s="76" t="s">
        <v>80</v>
      </c>
      <c r="D46" s="26" t="s">
        <v>22</v>
      </c>
      <c r="E46" s="27">
        <v>3.05</v>
      </c>
      <c r="F46" s="28"/>
      <c r="G46" s="28"/>
      <c r="H46" s="28">
        <f>+ROUND(E46*F46,2)</f>
        <v>0</v>
      </c>
      <c r="I46" s="51"/>
    </row>
    <row r="47" spans="1:9" s="12" customFormat="1" x14ac:dyDescent="0.25">
      <c r="A47" s="32"/>
      <c r="B47" s="73" t="s">
        <v>204</v>
      </c>
      <c r="C47" s="78" t="s">
        <v>27</v>
      </c>
      <c r="D47" s="34"/>
      <c r="E47" s="35"/>
      <c r="F47" s="42"/>
      <c r="G47" s="36"/>
      <c r="H47" s="36">
        <f>+H48+H51</f>
        <v>0</v>
      </c>
      <c r="I47" s="51"/>
    </row>
    <row r="48" spans="1:9" s="12" customFormat="1" x14ac:dyDescent="0.25">
      <c r="A48" s="32"/>
      <c r="B48" s="65" t="s">
        <v>205</v>
      </c>
      <c r="C48" s="77" t="s">
        <v>140</v>
      </c>
      <c r="D48" s="26"/>
      <c r="E48" s="27"/>
      <c r="F48" s="28"/>
      <c r="G48" s="28"/>
      <c r="H48" s="31">
        <f>SUM(H49:H50)</f>
        <v>0</v>
      </c>
      <c r="I48" s="51"/>
    </row>
    <row r="49" spans="1:9" s="12" customFormat="1" ht="25.5" x14ac:dyDescent="0.25">
      <c r="A49" s="32"/>
      <c r="B49" s="33" t="s">
        <v>256</v>
      </c>
      <c r="C49" s="76" t="s">
        <v>149</v>
      </c>
      <c r="D49" s="26" t="s">
        <v>22</v>
      </c>
      <c r="E49" s="27">
        <v>20.8</v>
      </c>
      <c r="F49" s="28"/>
      <c r="G49" s="28"/>
      <c r="H49" s="28">
        <f>+ROUND(E49*F49,2)</f>
        <v>0</v>
      </c>
      <c r="I49" s="51"/>
    </row>
    <row r="50" spans="1:9" s="12" customFormat="1" ht="38.25" x14ac:dyDescent="0.25">
      <c r="A50" s="32"/>
      <c r="B50" s="33" t="s">
        <v>257</v>
      </c>
      <c r="C50" s="76" t="s">
        <v>150</v>
      </c>
      <c r="D50" s="26" t="s">
        <v>20</v>
      </c>
      <c r="E50" s="27">
        <v>82.9</v>
      </c>
      <c r="F50" s="28"/>
      <c r="G50" s="28"/>
      <c r="H50" s="28">
        <f>+ROUND(E50*F50,2)</f>
        <v>0</v>
      </c>
      <c r="I50" s="51"/>
    </row>
    <row r="51" spans="1:9" s="12" customFormat="1" x14ac:dyDescent="0.25">
      <c r="A51" s="32"/>
      <c r="B51" s="65" t="s">
        <v>206</v>
      </c>
      <c r="C51" s="77" t="s">
        <v>141</v>
      </c>
      <c r="D51" s="34"/>
      <c r="E51" s="27"/>
      <c r="F51" s="28"/>
      <c r="G51" s="28"/>
      <c r="H51" s="31">
        <f>SUM(H52:H55)</f>
        <v>0</v>
      </c>
      <c r="I51" s="51"/>
    </row>
    <row r="52" spans="1:9" s="12" customFormat="1" ht="63.75" x14ac:dyDescent="0.25">
      <c r="A52" s="32"/>
      <c r="B52" s="33" t="s">
        <v>258</v>
      </c>
      <c r="C52" s="76" t="s">
        <v>153</v>
      </c>
      <c r="D52" s="26" t="s">
        <v>23</v>
      </c>
      <c r="E52" s="27">
        <v>4</v>
      </c>
      <c r="F52" s="28"/>
      <c r="G52" s="28"/>
      <c r="H52" s="28">
        <f>+ROUND(E52*F52,2)</f>
        <v>0</v>
      </c>
      <c r="I52" s="51"/>
    </row>
    <row r="53" spans="1:9" s="12" customFormat="1" ht="51" x14ac:dyDescent="0.25">
      <c r="A53" s="32"/>
      <c r="B53" s="33" t="s">
        <v>259</v>
      </c>
      <c r="C53" s="76" t="s">
        <v>154</v>
      </c>
      <c r="D53" s="26" t="s">
        <v>22</v>
      </c>
      <c r="E53" s="27">
        <v>3</v>
      </c>
      <c r="F53" s="28"/>
      <c r="G53" s="28"/>
      <c r="H53" s="28">
        <f>+ROUND(E53*F53,2)</f>
        <v>0</v>
      </c>
      <c r="I53" s="51"/>
    </row>
    <row r="54" spans="1:9" s="12" customFormat="1" ht="38.25" x14ac:dyDescent="0.25">
      <c r="A54" s="32"/>
      <c r="B54" s="33" t="s">
        <v>260</v>
      </c>
      <c r="C54" s="76" t="s">
        <v>155</v>
      </c>
      <c r="D54" s="26" t="s">
        <v>28</v>
      </c>
      <c r="E54" s="27">
        <v>34.200000000000003</v>
      </c>
      <c r="F54" s="28"/>
      <c r="G54" s="28"/>
      <c r="H54" s="28">
        <f>+ROUND(E54*F54,2)</f>
        <v>0</v>
      </c>
      <c r="I54" s="51"/>
    </row>
    <row r="55" spans="1:9" s="12" customFormat="1" ht="63.75" x14ac:dyDescent="0.25">
      <c r="A55" s="32"/>
      <c r="B55" s="33" t="s">
        <v>261</v>
      </c>
      <c r="C55" s="76" t="s">
        <v>156</v>
      </c>
      <c r="D55" s="26" t="s">
        <v>23</v>
      </c>
      <c r="E55" s="27">
        <v>1</v>
      </c>
      <c r="F55" s="28"/>
      <c r="G55" s="28"/>
      <c r="H55" s="28">
        <f>+ROUND(E55*F55,2)</f>
        <v>0</v>
      </c>
      <c r="I55" s="51"/>
    </row>
    <row r="56" spans="1:9" s="12" customFormat="1" x14ac:dyDescent="0.25">
      <c r="A56" s="32"/>
      <c r="B56" s="74" t="s">
        <v>207</v>
      </c>
      <c r="C56" s="78" t="s">
        <v>126</v>
      </c>
      <c r="D56" s="26"/>
      <c r="E56" s="27"/>
      <c r="F56" s="28"/>
      <c r="G56" s="28"/>
      <c r="H56" s="36">
        <f>+H57</f>
        <v>0</v>
      </c>
      <c r="I56" s="51"/>
    </row>
    <row r="57" spans="1:9" s="12" customFormat="1" ht="38.25" x14ac:dyDescent="0.25">
      <c r="A57" s="32"/>
      <c r="B57" s="33" t="s">
        <v>262</v>
      </c>
      <c r="C57" s="76" t="s">
        <v>83</v>
      </c>
      <c r="D57" s="26" t="s">
        <v>23</v>
      </c>
      <c r="E57" s="27">
        <v>30</v>
      </c>
      <c r="F57" s="28"/>
      <c r="G57" s="28"/>
      <c r="H57" s="28">
        <f>+ROUND(E57*F57,2)</f>
        <v>0</v>
      </c>
      <c r="I57" s="51"/>
    </row>
    <row r="58" spans="1:9" s="12" customFormat="1" x14ac:dyDescent="0.25">
      <c r="A58" s="32"/>
      <c r="B58" s="73" t="s">
        <v>208</v>
      </c>
      <c r="C58" s="78" t="s">
        <v>30</v>
      </c>
      <c r="D58" s="34"/>
      <c r="E58" s="35"/>
      <c r="F58" s="42"/>
      <c r="G58" s="36"/>
      <c r="H58" s="36">
        <f>+H59+H61+H65+H68</f>
        <v>0</v>
      </c>
      <c r="I58" s="51"/>
    </row>
    <row r="59" spans="1:9" s="12" customFormat="1" x14ac:dyDescent="0.25">
      <c r="A59" s="32"/>
      <c r="B59" s="65" t="s">
        <v>209</v>
      </c>
      <c r="C59" s="77" t="s">
        <v>140</v>
      </c>
      <c r="D59" s="26"/>
      <c r="E59" s="27"/>
      <c r="F59" s="28"/>
      <c r="G59" s="28"/>
      <c r="H59" s="31">
        <f>SUM(H60:H60)</f>
        <v>0</v>
      </c>
      <c r="I59" s="51"/>
    </row>
    <row r="60" spans="1:9" s="12" customFormat="1" ht="38.25" x14ac:dyDescent="0.25">
      <c r="A60" s="32"/>
      <c r="B60" s="33" t="s">
        <v>263</v>
      </c>
      <c r="C60" s="76" t="s">
        <v>157</v>
      </c>
      <c r="D60" s="26" t="s">
        <v>20</v>
      </c>
      <c r="E60" s="27">
        <v>21</v>
      </c>
      <c r="F60" s="28"/>
      <c r="G60" s="28"/>
      <c r="H60" s="28">
        <f>+ROUND(E60*F60,2)</f>
        <v>0</v>
      </c>
      <c r="I60" s="51"/>
    </row>
    <row r="61" spans="1:9" s="12" customFormat="1" x14ac:dyDescent="0.25">
      <c r="A61" s="32"/>
      <c r="B61" s="65" t="s">
        <v>210</v>
      </c>
      <c r="C61" s="77" t="s">
        <v>138</v>
      </c>
      <c r="D61" s="34"/>
      <c r="E61" s="27"/>
      <c r="F61" s="28"/>
      <c r="G61" s="28"/>
      <c r="H61" s="31">
        <f>SUM(H62:H64)</f>
        <v>0</v>
      </c>
      <c r="I61" s="51"/>
    </row>
    <row r="62" spans="1:9" s="12" customFormat="1" ht="38.25" x14ac:dyDescent="0.25">
      <c r="A62" s="32"/>
      <c r="B62" s="33" t="s">
        <v>264</v>
      </c>
      <c r="C62" s="76" t="s">
        <v>158</v>
      </c>
      <c r="D62" s="26" t="s">
        <v>23</v>
      </c>
      <c r="E62" s="27">
        <v>8</v>
      </c>
      <c r="F62" s="28"/>
      <c r="G62" s="28"/>
      <c r="H62" s="28">
        <f>+ROUND(E62*F62,2)</f>
        <v>0</v>
      </c>
      <c r="I62" s="51"/>
    </row>
    <row r="63" spans="1:9" s="12" customFormat="1" ht="38.25" x14ac:dyDescent="0.25">
      <c r="A63" s="32"/>
      <c r="B63" s="33" t="s">
        <v>265</v>
      </c>
      <c r="C63" s="76" t="s">
        <v>159</v>
      </c>
      <c r="D63" s="26" t="s">
        <v>23</v>
      </c>
      <c r="E63" s="27">
        <v>5</v>
      </c>
      <c r="F63" s="28"/>
      <c r="G63" s="28"/>
      <c r="H63" s="28">
        <f>+ROUND(E63*F63,2)</f>
        <v>0</v>
      </c>
      <c r="I63" s="51"/>
    </row>
    <row r="64" spans="1:9" s="12" customFormat="1" ht="51" x14ac:dyDescent="0.25">
      <c r="A64" s="32"/>
      <c r="B64" s="33" t="s">
        <v>266</v>
      </c>
      <c r="C64" s="76" t="s">
        <v>160</v>
      </c>
      <c r="D64" s="26" t="s">
        <v>31</v>
      </c>
      <c r="E64" s="27">
        <v>2</v>
      </c>
      <c r="F64" s="28"/>
      <c r="G64" s="28"/>
      <c r="H64" s="28">
        <f>+ROUND(E64*F64,2)</f>
        <v>0</v>
      </c>
      <c r="I64" s="51"/>
    </row>
    <row r="65" spans="1:9" s="12" customFormat="1" x14ac:dyDescent="0.25">
      <c r="A65" s="32"/>
      <c r="B65" s="65" t="s">
        <v>211</v>
      </c>
      <c r="C65" s="77" t="s">
        <v>142</v>
      </c>
      <c r="D65" s="34"/>
      <c r="E65" s="27"/>
      <c r="F65" s="28"/>
      <c r="G65" s="28"/>
      <c r="H65" s="31">
        <f>SUM(H66:H67)</f>
        <v>0</v>
      </c>
      <c r="I65" s="51"/>
    </row>
    <row r="66" spans="1:9" s="12" customFormat="1" ht="63.75" x14ac:dyDescent="0.25">
      <c r="A66" s="32"/>
      <c r="B66" s="33" t="s">
        <v>267</v>
      </c>
      <c r="C66" s="76" t="s">
        <v>161</v>
      </c>
      <c r="D66" s="26" t="s">
        <v>20</v>
      </c>
      <c r="E66" s="27">
        <v>15</v>
      </c>
      <c r="F66" s="28"/>
      <c r="G66" s="28"/>
      <c r="H66" s="28">
        <f>+ROUND(E66*F66,2)</f>
        <v>0</v>
      </c>
      <c r="I66" s="51"/>
    </row>
    <row r="67" spans="1:9" s="12" customFormat="1" ht="63.75" x14ac:dyDescent="0.25">
      <c r="A67" s="32"/>
      <c r="B67" s="33" t="s">
        <v>268</v>
      </c>
      <c r="C67" s="76" t="s">
        <v>162</v>
      </c>
      <c r="D67" s="26" t="s">
        <v>20</v>
      </c>
      <c r="E67" s="27">
        <v>21</v>
      </c>
      <c r="F67" s="28"/>
      <c r="G67" s="28"/>
      <c r="H67" s="28">
        <f>+ROUND(E67*F67,2)</f>
        <v>0</v>
      </c>
      <c r="I67" s="51"/>
    </row>
    <row r="68" spans="1:9" s="12" customFormat="1" x14ac:dyDescent="0.25">
      <c r="A68" s="32"/>
      <c r="B68" s="65" t="s">
        <v>212</v>
      </c>
      <c r="C68" s="77" t="s">
        <v>143</v>
      </c>
      <c r="D68" s="34"/>
      <c r="E68" s="27"/>
      <c r="F68" s="28"/>
      <c r="G68" s="28"/>
      <c r="H68" s="31">
        <f>SUM(H69:H81)</f>
        <v>0</v>
      </c>
      <c r="I68" s="51"/>
    </row>
    <row r="69" spans="1:9" s="12" customFormat="1" ht="38.25" x14ac:dyDescent="0.25">
      <c r="A69" s="32"/>
      <c r="B69" s="33" t="s">
        <v>269</v>
      </c>
      <c r="C69" s="76" t="s">
        <v>121</v>
      </c>
      <c r="D69" s="26" t="s">
        <v>31</v>
      </c>
      <c r="E69" s="27">
        <v>6</v>
      </c>
      <c r="F69" s="28"/>
      <c r="G69" s="28"/>
      <c r="H69" s="28">
        <f>+ROUND(E69*F69,2)</f>
        <v>0</v>
      </c>
      <c r="I69" s="51"/>
    </row>
    <row r="70" spans="1:9" s="12" customFormat="1" ht="38.25" x14ac:dyDescent="0.25">
      <c r="A70" s="32"/>
      <c r="B70" s="33" t="s">
        <v>270</v>
      </c>
      <c r="C70" s="76" t="s">
        <v>88</v>
      </c>
      <c r="D70" s="26" t="s">
        <v>23</v>
      </c>
      <c r="E70" s="27">
        <v>4</v>
      </c>
      <c r="F70" s="28"/>
      <c r="G70" s="28"/>
      <c r="H70" s="28">
        <f>+ROUND(E70*F70,2)</f>
        <v>0</v>
      </c>
      <c r="I70" s="51"/>
    </row>
    <row r="71" spans="1:9" s="12" customFormat="1" ht="38.25" x14ac:dyDescent="0.25">
      <c r="A71" s="32"/>
      <c r="B71" s="33" t="s">
        <v>271</v>
      </c>
      <c r="C71" s="76" t="s">
        <v>89</v>
      </c>
      <c r="D71" s="26" t="s">
        <v>23</v>
      </c>
      <c r="E71" s="27">
        <v>4</v>
      </c>
      <c r="F71" s="28"/>
      <c r="G71" s="28"/>
      <c r="H71" s="28">
        <f>+ROUND(E71*F71,2)</f>
        <v>0</v>
      </c>
      <c r="I71" s="51"/>
    </row>
    <row r="72" spans="1:9" s="12" customFormat="1" ht="38.25" x14ac:dyDescent="0.25">
      <c r="A72" s="32"/>
      <c r="B72" s="33" t="s">
        <v>272</v>
      </c>
      <c r="C72" s="76" t="s">
        <v>90</v>
      </c>
      <c r="D72" s="26" t="s">
        <v>23</v>
      </c>
      <c r="E72" s="27">
        <v>4</v>
      </c>
      <c r="F72" s="28"/>
      <c r="G72" s="28"/>
      <c r="H72" s="28">
        <f>+ROUND(E72*F72,2)</f>
        <v>0</v>
      </c>
      <c r="I72" s="51"/>
    </row>
    <row r="73" spans="1:9" s="12" customFormat="1" ht="63.75" x14ac:dyDescent="0.25">
      <c r="A73" s="32"/>
      <c r="B73" s="33" t="s">
        <v>273</v>
      </c>
      <c r="C73" s="76" t="s">
        <v>163</v>
      </c>
      <c r="D73" s="26" t="s">
        <v>23</v>
      </c>
      <c r="E73" s="27">
        <v>4</v>
      </c>
      <c r="F73" s="28"/>
      <c r="G73" s="28"/>
      <c r="H73" s="28">
        <f t="shared" ref="H73:H81" si="1">+ROUND(E73*F73,2)</f>
        <v>0</v>
      </c>
      <c r="I73" s="51"/>
    </row>
    <row r="74" spans="1:9" s="12" customFormat="1" ht="63.75" x14ac:dyDescent="0.25">
      <c r="A74" s="32"/>
      <c r="B74" s="33" t="s">
        <v>274</v>
      </c>
      <c r="C74" s="76" t="s">
        <v>164</v>
      </c>
      <c r="D74" s="26" t="s">
        <v>23</v>
      </c>
      <c r="E74" s="27">
        <v>4</v>
      </c>
      <c r="F74" s="28"/>
      <c r="G74" s="28"/>
      <c r="H74" s="28">
        <f t="shared" si="1"/>
        <v>0</v>
      </c>
      <c r="I74" s="51"/>
    </row>
    <row r="75" spans="1:9" s="12" customFormat="1" ht="38.25" x14ac:dyDescent="0.25">
      <c r="A75" s="32"/>
      <c r="B75" s="33" t="s">
        <v>275</v>
      </c>
      <c r="C75" s="76" t="s">
        <v>165</v>
      </c>
      <c r="D75" s="26" t="s">
        <v>23</v>
      </c>
      <c r="E75" s="27">
        <v>4</v>
      </c>
      <c r="F75" s="28"/>
      <c r="G75" s="28"/>
      <c r="H75" s="28">
        <f t="shared" si="1"/>
        <v>0</v>
      </c>
      <c r="I75" s="51"/>
    </row>
    <row r="76" spans="1:9" s="12" customFormat="1" ht="38.25" x14ac:dyDescent="0.25">
      <c r="A76" s="32"/>
      <c r="B76" s="33" t="s">
        <v>276</v>
      </c>
      <c r="C76" s="76" t="s">
        <v>166</v>
      </c>
      <c r="D76" s="26" t="s">
        <v>23</v>
      </c>
      <c r="E76" s="27">
        <v>4</v>
      </c>
      <c r="F76" s="28"/>
      <c r="G76" s="28"/>
      <c r="H76" s="28">
        <f t="shared" si="1"/>
        <v>0</v>
      </c>
      <c r="I76" s="51"/>
    </row>
    <row r="77" spans="1:9" s="12" customFormat="1" ht="51" x14ac:dyDescent="0.25">
      <c r="A77" s="32"/>
      <c r="B77" s="33" t="s">
        <v>277</v>
      </c>
      <c r="C77" s="76" t="s">
        <v>167</v>
      </c>
      <c r="D77" s="26" t="s">
        <v>23</v>
      </c>
      <c r="E77" s="27">
        <v>4</v>
      </c>
      <c r="F77" s="28"/>
      <c r="G77" s="28"/>
      <c r="H77" s="28">
        <f t="shared" si="1"/>
        <v>0</v>
      </c>
      <c r="I77" s="51"/>
    </row>
    <row r="78" spans="1:9" s="12" customFormat="1" ht="38.25" x14ac:dyDescent="0.25">
      <c r="A78" s="32"/>
      <c r="B78" s="33" t="s">
        <v>278</v>
      </c>
      <c r="C78" s="76" t="s">
        <v>168</v>
      </c>
      <c r="D78" s="26" t="s">
        <v>23</v>
      </c>
      <c r="E78" s="27">
        <v>4</v>
      </c>
      <c r="F78" s="28"/>
      <c r="G78" s="28"/>
      <c r="H78" s="28">
        <f t="shared" si="1"/>
        <v>0</v>
      </c>
      <c r="I78" s="51"/>
    </row>
    <row r="79" spans="1:9" s="12" customFormat="1" ht="38.25" x14ac:dyDescent="0.25">
      <c r="A79" s="32"/>
      <c r="B79" s="33" t="s">
        <v>279</v>
      </c>
      <c r="C79" s="76" t="s">
        <v>169</v>
      </c>
      <c r="D79" s="26" t="s">
        <v>23</v>
      </c>
      <c r="E79" s="27">
        <v>8</v>
      </c>
      <c r="F79" s="28"/>
      <c r="G79" s="28"/>
      <c r="H79" s="28">
        <f t="shared" si="1"/>
        <v>0</v>
      </c>
      <c r="I79" s="51"/>
    </row>
    <row r="80" spans="1:9" s="12" customFormat="1" ht="25.5" x14ac:dyDescent="0.25">
      <c r="A80" s="32"/>
      <c r="B80" s="33" t="s">
        <v>280</v>
      </c>
      <c r="C80" s="76" t="s">
        <v>170</v>
      </c>
      <c r="D80" s="26" t="s">
        <v>23</v>
      </c>
      <c r="E80" s="27">
        <v>4</v>
      </c>
      <c r="F80" s="28"/>
      <c r="G80" s="28"/>
      <c r="H80" s="28">
        <f t="shared" si="1"/>
        <v>0</v>
      </c>
      <c r="I80" s="51"/>
    </row>
    <row r="81" spans="1:9" s="12" customFormat="1" ht="51" x14ac:dyDescent="0.25">
      <c r="A81" s="32"/>
      <c r="B81" s="33" t="s">
        <v>281</v>
      </c>
      <c r="C81" s="76" t="s">
        <v>171</v>
      </c>
      <c r="D81" s="26" t="s">
        <v>20</v>
      </c>
      <c r="E81" s="27">
        <v>4</v>
      </c>
      <c r="F81" s="28"/>
      <c r="G81" s="28"/>
      <c r="H81" s="28">
        <f t="shared" si="1"/>
        <v>0</v>
      </c>
      <c r="I81" s="51"/>
    </row>
    <row r="82" spans="1:9" s="12" customFormat="1" x14ac:dyDescent="0.25">
      <c r="A82" s="32"/>
      <c r="B82" s="73" t="s">
        <v>213</v>
      </c>
      <c r="C82" s="78" t="s">
        <v>32</v>
      </c>
      <c r="D82" s="34"/>
      <c r="E82" s="35"/>
      <c r="F82" s="42"/>
      <c r="G82" s="36"/>
      <c r="H82" s="36">
        <f>+H83+H88</f>
        <v>0</v>
      </c>
      <c r="I82" s="51"/>
    </row>
    <row r="83" spans="1:9" s="12" customFormat="1" x14ac:dyDescent="0.25">
      <c r="A83" s="32"/>
      <c r="B83" s="65" t="s">
        <v>214</v>
      </c>
      <c r="C83" s="77" t="s">
        <v>140</v>
      </c>
      <c r="D83" s="26"/>
      <c r="E83" s="27"/>
      <c r="F83" s="28"/>
      <c r="G83" s="28"/>
      <c r="H83" s="31">
        <f>SUM(H84:H87)</f>
        <v>0</v>
      </c>
      <c r="I83" s="51"/>
    </row>
    <row r="84" spans="1:9" s="12" customFormat="1" ht="51" x14ac:dyDescent="0.25">
      <c r="A84" s="32"/>
      <c r="B84" s="33" t="s">
        <v>282</v>
      </c>
      <c r="C84" s="76" t="s">
        <v>41</v>
      </c>
      <c r="D84" s="26" t="s">
        <v>23</v>
      </c>
      <c r="E84" s="27">
        <v>1</v>
      </c>
      <c r="F84" s="28"/>
      <c r="G84" s="28"/>
      <c r="H84" s="28">
        <f>+ROUND(E84*F84,2)</f>
        <v>0</v>
      </c>
      <c r="I84" s="51"/>
    </row>
    <row r="85" spans="1:9" s="12" customFormat="1" ht="51" x14ac:dyDescent="0.25">
      <c r="A85" s="32"/>
      <c r="B85" s="33" t="s">
        <v>283</v>
      </c>
      <c r="C85" s="76" t="s">
        <v>172</v>
      </c>
      <c r="D85" s="26" t="s">
        <v>20</v>
      </c>
      <c r="E85" s="27">
        <v>205.33</v>
      </c>
      <c r="F85" s="28"/>
      <c r="G85" s="28"/>
      <c r="H85" s="28">
        <f>+ROUND(E85*F85,2)</f>
        <v>0</v>
      </c>
      <c r="I85" s="51"/>
    </row>
    <row r="86" spans="1:9" s="12" customFormat="1" ht="38.25" x14ac:dyDescent="0.25">
      <c r="A86" s="32"/>
      <c r="B86" s="33" t="s">
        <v>284</v>
      </c>
      <c r="C86" s="76" t="s">
        <v>151</v>
      </c>
      <c r="D86" s="26" t="s">
        <v>28</v>
      </c>
      <c r="E86" s="27">
        <v>91.75</v>
      </c>
      <c r="F86" s="28"/>
      <c r="G86" s="28"/>
      <c r="H86" s="28">
        <f>+ROUND(E86*F86,2)</f>
        <v>0</v>
      </c>
      <c r="I86" s="51"/>
    </row>
    <row r="87" spans="1:9" s="12" customFormat="1" ht="38.25" x14ac:dyDescent="0.25">
      <c r="A87" s="32"/>
      <c r="B87" s="33" t="s">
        <v>285</v>
      </c>
      <c r="C87" s="76" t="s">
        <v>152</v>
      </c>
      <c r="D87" s="26" t="s">
        <v>29</v>
      </c>
      <c r="E87" s="27">
        <v>917.5</v>
      </c>
      <c r="F87" s="28"/>
      <c r="G87" s="28"/>
      <c r="H87" s="28">
        <f>+ROUND(E87*F87,2)</f>
        <v>0</v>
      </c>
      <c r="I87" s="51"/>
    </row>
    <row r="88" spans="1:9" s="12" customFormat="1" x14ac:dyDescent="0.25">
      <c r="A88" s="32"/>
      <c r="B88" s="65" t="s">
        <v>215</v>
      </c>
      <c r="C88" s="77" t="s">
        <v>144</v>
      </c>
      <c r="D88" s="26"/>
      <c r="E88" s="27"/>
      <c r="F88" s="28"/>
      <c r="G88" s="28"/>
      <c r="H88" s="31">
        <f>SUM(H89:H91)</f>
        <v>0</v>
      </c>
      <c r="I88" s="51"/>
    </row>
    <row r="89" spans="1:9" s="12" customFormat="1" ht="127.5" x14ac:dyDescent="0.25">
      <c r="A89" s="32"/>
      <c r="B89" s="33" t="s">
        <v>286</v>
      </c>
      <c r="C89" s="76" t="s">
        <v>173</v>
      </c>
      <c r="D89" s="26" t="s">
        <v>20</v>
      </c>
      <c r="E89" s="27">
        <v>205.33</v>
      </c>
      <c r="F89" s="28"/>
      <c r="G89" s="28"/>
      <c r="H89" s="28">
        <f>+ROUND(E89*F89,2)</f>
        <v>0</v>
      </c>
      <c r="I89" s="51"/>
    </row>
    <row r="90" spans="1:9" s="12" customFormat="1" ht="38.25" x14ac:dyDescent="0.25">
      <c r="A90" s="32"/>
      <c r="B90" s="33" t="s">
        <v>287</v>
      </c>
      <c r="C90" s="76" t="s">
        <v>67</v>
      </c>
      <c r="D90" s="26" t="s">
        <v>23</v>
      </c>
      <c r="E90" s="27">
        <v>1</v>
      </c>
      <c r="F90" s="28"/>
      <c r="G90" s="28"/>
      <c r="H90" s="28">
        <f>+ROUND(E90*F90,2)</f>
        <v>0</v>
      </c>
      <c r="I90" s="51"/>
    </row>
    <row r="91" spans="1:9" s="12" customFormat="1" ht="140.25" x14ac:dyDescent="0.25">
      <c r="A91" s="32"/>
      <c r="B91" s="33" t="s">
        <v>288</v>
      </c>
      <c r="C91" s="76" t="s">
        <v>193</v>
      </c>
      <c r="D91" s="26" t="s">
        <v>20</v>
      </c>
      <c r="E91" s="27">
        <v>23.68</v>
      </c>
      <c r="F91" s="28"/>
      <c r="G91" s="28"/>
      <c r="H91" s="28">
        <f>+ROUND(E91*F91,2)</f>
        <v>0</v>
      </c>
      <c r="I91" s="51"/>
    </row>
    <row r="92" spans="1:9" s="12" customFormat="1" x14ac:dyDescent="0.25">
      <c r="A92" s="32"/>
      <c r="B92" s="73" t="s">
        <v>216</v>
      </c>
      <c r="C92" s="78" t="s">
        <v>33</v>
      </c>
      <c r="D92" s="26"/>
      <c r="E92" s="27"/>
      <c r="F92" s="28"/>
      <c r="G92" s="28"/>
      <c r="H92" s="36">
        <f>+H93</f>
        <v>0</v>
      </c>
      <c r="I92" s="51"/>
    </row>
    <row r="93" spans="1:9" s="12" customFormat="1" ht="25.5" x14ac:dyDescent="0.25">
      <c r="A93" s="32"/>
      <c r="B93" s="33" t="s">
        <v>289</v>
      </c>
      <c r="C93" s="76" t="s">
        <v>194</v>
      </c>
      <c r="D93" s="26" t="s">
        <v>20</v>
      </c>
      <c r="E93" s="27">
        <v>1599.75</v>
      </c>
      <c r="F93" s="28"/>
      <c r="G93" s="28"/>
      <c r="H93" s="28">
        <f>+ROUND(E93*F93,2)</f>
        <v>0</v>
      </c>
      <c r="I93" s="51"/>
    </row>
    <row r="94" spans="1:9" s="12" customFormat="1" x14ac:dyDescent="0.25">
      <c r="A94" s="32"/>
      <c r="B94" s="73" t="s">
        <v>217</v>
      </c>
      <c r="C94" s="78" t="s">
        <v>124</v>
      </c>
      <c r="D94" s="26"/>
      <c r="E94" s="27"/>
      <c r="F94" s="28"/>
      <c r="G94" s="28"/>
      <c r="H94" s="36">
        <f>+H95+H104+H115+H122+H137+H145</f>
        <v>0</v>
      </c>
      <c r="I94" s="51"/>
    </row>
    <row r="95" spans="1:9" s="12" customFormat="1" x14ac:dyDescent="0.25">
      <c r="A95" s="32"/>
      <c r="B95" s="65" t="s">
        <v>218</v>
      </c>
      <c r="C95" s="77" t="s">
        <v>125</v>
      </c>
      <c r="D95" s="26"/>
      <c r="E95" s="27"/>
      <c r="F95" s="28"/>
      <c r="G95" s="28"/>
      <c r="H95" s="31">
        <f>SUM(H96:H103)</f>
        <v>0</v>
      </c>
      <c r="I95" s="51"/>
    </row>
    <row r="96" spans="1:9" s="12" customFormat="1" ht="25.5" x14ac:dyDescent="0.25">
      <c r="A96" s="32"/>
      <c r="B96" s="33" t="s">
        <v>290</v>
      </c>
      <c r="C96" s="76" t="s">
        <v>35</v>
      </c>
      <c r="D96" s="26" t="s">
        <v>20</v>
      </c>
      <c r="E96" s="27">
        <v>1518.75</v>
      </c>
      <c r="F96" s="28"/>
      <c r="G96" s="28"/>
      <c r="H96" s="28">
        <f>+ROUND(E96*F96,2)</f>
        <v>0</v>
      </c>
      <c r="I96" s="51"/>
    </row>
    <row r="97" spans="1:9" s="12" customFormat="1" ht="38.25" x14ac:dyDescent="0.25">
      <c r="A97" s="32"/>
      <c r="B97" s="33" t="s">
        <v>291</v>
      </c>
      <c r="C97" s="76" t="s">
        <v>34</v>
      </c>
      <c r="D97" s="26" t="s">
        <v>20</v>
      </c>
      <c r="E97" s="27">
        <v>467.25</v>
      </c>
      <c r="F97" s="28"/>
      <c r="G97" s="28"/>
      <c r="H97" s="28">
        <f t="shared" ref="H97:H149" si="2">+ROUND(E97*F97,2)</f>
        <v>0</v>
      </c>
      <c r="I97" s="51"/>
    </row>
    <row r="98" spans="1:9" s="12" customFormat="1" ht="38.25" x14ac:dyDescent="0.25">
      <c r="A98" s="32"/>
      <c r="B98" s="33" t="s">
        <v>292</v>
      </c>
      <c r="C98" s="76" t="s">
        <v>64</v>
      </c>
      <c r="D98" s="26" t="s">
        <v>22</v>
      </c>
      <c r="E98" s="27">
        <v>5.37</v>
      </c>
      <c r="F98" s="28"/>
      <c r="G98" s="28"/>
      <c r="H98" s="28">
        <f>+ROUND(E98*F98,2)</f>
        <v>0</v>
      </c>
      <c r="I98" s="51"/>
    </row>
    <row r="99" spans="1:9" s="12" customFormat="1" ht="38.25" x14ac:dyDescent="0.25">
      <c r="A99" s="32"/>
      <c r="B99" s="33" t="s">
        <v>293</v>
      </c>
      <c r="C99" s="76" t="s">
        <v>114</v>
      </c>
      <c r="D99" s="26" t="s">
        <v>28</v>
      </c>
      <c r="E99" s="27">
        <v>4.5</v>
      </c>
      <c r="F99" s="28"/>
      <c r="G99" s="28"/>
      <c r="H99" s="28">
        <f t="shared" si="2"/>
        <v>0</v>
      </c>
      <c r="I99" s="51"/>
    </row>
    <row r="100" spans="1:9" s="12" customFormat="1" ht="51" x14ac:dyDescent="0.25">
      <c r="A100" s="32"/>
      <c r="B100" s="33" t="s">
        <v>294</v>
      </c>
      <c r="C100" s="76" t="s">
        <v>36</v>
      </c>
      <c r="D100" s="26" t="s">
        <v>22</v>
      </c>
      <c r="E100" s="27">
        <v>156</v>
      </c>
      <c r="F100" s="28"/>
      <c r="G100" s="28"/>
      <c r="H100" s="28">
        <f t="shared" si="2"/>
        <v>0</v>
      </c>
      <c r="I100" s="51"/>
    </row>
    <row r="101" spans="1:9" s="12" customFormat="1" ht="63.75" x14ac:dyDescent="0.25">
      <c r="A101" s="32"/>
      <c r="B101" s="33" t="s">
        <v>295</v>
      </c>
      <c r="C101" s="76" t="s">
        <v>40</v>
      </c>
      <c r="D101" s="26" t="s">
        <v>20</v>
      </c>
      <c r="E101" s="27">
        <v>5</v>
      </c>
      <c r="F101" s="28"/>
      <c r="G101" s="28"/>
      <c r="H101" s="28">
        <f>+ROUND(E101*F101,2)</f>
        <v>0</v>
      </c>
      <c r="I101" s="51"/>
    </row>
    <row r="102" spans="1:9" s="12" customFormat="1" ht="76.5" x14ac:dyDescent="0.25">
      <c r="A102" s="32"/>
      <c r="B102" s="33" t="s">
        <v>296</v>
      </c>
      <c r="C102" s="76" t="s">
        <v>115</v>
      </c>
      <c r="D102" s="26" t="s">
        <v>23</v>
      </c>
      <c r="E102" s="27">
        <v>1</v>
      </c>
      <c r="F102" s="28"/>
      <c r="G102" s="28"/>
      <c r="H102" s="28">
        <f t="shared" si="2"/>
        <v>0</v>
      </c>
      <c r="I102" s="51"/>
    </row>
    <row r="103" spans="1:9" s="12" customFormat="1" ht="38.25" x14ac:dyDescent="0.25">
      <c r="A103" s="32"/>
      <c r="B103" s="33" t="s">
        <v>297</v>
      </c>
      <c r="C103" s="76" t="s">
        <v>116</v>
      </c>
      <c r="D103" s="26" t="s">
        <v>22</v>
      </c>
      <c r="E103" s="27">
        <v>19.25</v>
      </c>
      <c r="F103" s="28"/>
      <c r="G103" s="28"/>
      <c r="H103" s="28">
        <f t="shared" si="2"/>
        <v>0</v>
      </c>
      <c r="I103" s="51"/>
    </row>
    <row r="104" spans="1:9" s="12" customFormat="1" x14ac:dyDescent="0.25">
      <c r="A104" s="32"/>
      <c r="B104" s="65" t="s">
        <v>219</v>
      </c>
      <c r="C104" s="77" t="s">
        <v>126</v>
      </c>
      <c r="D104" s="26"/>
      <c r="E104" s="27"/>
      <c r="F104" s="28"/>
      <c r="G104" s="28"/>
      <c r="H104" s="31">
        <f>SUM(H105:H114)</f>
        <v>0</v>
      </c>
      <c r="I104" s="51"/>
    </row>
    <row r="105" spans="1:9" s="12" customFormat="1" ht="38.25" x14ac:dyDescent="0.25">
      <c r="A105" s="32"/>
      <c r="B105" s="33" t="s">
        <v>298</v>
      </c>
      <c r="C105" s="76" t="s">
        <v>86</v>
      </c>
      <c r="D105" s="26" t="s">
        <v>31</v>
      </c>
      <c r="E105" s="27">
        <v>4</v>
      </c>
      <c r="F105" s="28"/>
      <c r="G105" s="28"/>
      <c r="H105" s="28">
        <f t="shared" ref="H105:H113" si="3">+ROUND(E105*F105,2)</f>
        <v>0</v>
      </c>
      <c r="I105" s="51"/>
    </row>
    <row r="106" spans="1:9" s="12" customFormat="1" ht="38.25" x14ac:dyDescent="0.25">
      <c r="A106" s="32"/>
      <c r="B106" s="33" t="s">
        <v>299</v>
      </c>
      <c r="C106" s="76" t="s">
        <v>87</v>
      </c>
      <c r="D106" s="26" t="s">
        <v>31</v>
      </c>
      <c r="E106" s="27">
        <v>2</v>
      </c>
      <c r="F106" s="28"/>
      <c r="G106" s="28"/>
      <c r="H106" s="28">
        <f t="shared" si="3"/>
        <v>0</v>
      </c>
      <c r="I106" s="51"/>
    </row>
    <row r="107" spans="1:9" s="12" customFormat="1" ht="51" x14ac:dyDescent="0.25">
      <c r="A107" s="32"/>
      <c r="B107" s="33" t="s">
        <v>300</v>
      </c>
      <c r="C107" s="76" t="s">
        <v>38</v>
      </c>
      <c r="D107" s="26" t="s">
        <v>23</v>
      </c>
      <c r="E107" s="27">
        <v>6</v>
      </c>
      <c r="F107" s="28"/>
      <c r="G107" s="28"/>
      <c r="H107" s="28">
        <f t="shared" si="3"/>
        <v>0</v>
      </c>
      <c r="I107" s="51"/>
    </row>
    <row r="108" spans="1:9" s="12" customFormat="1" ht="51" x14ac:dyDescent="0.25">
      <c r="A108" s="32"/>
      <c r="B108" s="33" t="s">
        <v>301</v>
      </c>
      <c r="C108" s="76" t="s">
        <v>39</v>
      </c>
      <c r="D108" s="26" t="s">
        <v>23</v>
      </c>
      <c r="E108" s="27">
        <v>2</v>
      </c>
      <c r="F108" s="28"/>
      <c r="G108" s="28"/>
      <c r="H108" s="28">
        <f t="shared" si="3"/>
        <v>0</v>
      </c>
      <c r="I108" s="51"/>
    </row>
    <row r="109" spans="1:9" s="12" customFormat="1" ht="38.25" x14ac:dyDescent="0.25">
      <c r="A109" s="32"/>
      <c r="B109" s="33" t="s">
        <v>302</v>
      </c>
      <c r="C109" s="76" t="s">
        <v>68</v>
      </c>
      <c r="D109" s="26" t="s">
        <v>23</v>
      </c>
      <c r="E109" s="27">
        <v>3</v>
      </c>
      <c r="F109" s="28"/>
      <c r="G109" s="28"/>
      <c r="H109" s="28">
        <f t="shared" si="3"/>
        <v>0</v>
      </c>
      <c r="I109" s="51"/>
    </row>
    <row r="110" spans="1:9" s="12" customFormat="1" ht="51" x14ac:dyDescent="0.25">
      <c r="A110" s="32"/>
      <c r="B110" s="33" t="s">
        <v>303</v>
      </c>
      <c r="C110" s="76" t="s">
        <v>69</v>
      </c>
      <c r="D110" s="26" t="s">
        <v>23</v>
      </c>
      <c r="E110" s="27">
        <v>2</v>
      </c>
      <c r="F110" s="28"/>
      <c r="G110" s="28"/>
      <c r="H110" s="28">
        <f t="shared" si="3"/>
        <v>0</v>
      </c>
      <c r="I110" s="51"/>
    </row>
    <row r="111" spans="1:9" s="12" customFormat="1" ht="63.75" x14ac:dyDescent="0.25">
      <c r="A111" s="32"/>
      <c r="B111" s="33" t="s">
        <v>304</v>
      </c>
      <c r="C111" s="76" t="s">
        <v>70</v>
      </c>
      <c r="D111" s="26" t="s">
        <v>23</v>
      </c>
      <c r="E111" s="27">
        <v>3</v>
      </c>
      <c r="F111" s="28"/>
      <c r="G111" s="28"/>
      <c r="H111" s="28">
        <f t="shared" si="3"/>
        <v>0</v>
      </c>
      <c r="I111" s="51"/>
    </row>
    <row r="112" spans="1:9" s="12" customFormat="1" ht="76.5" x14ac:dyDescent="0.25">
      <c r="A112" s="32"/>
      <c r="B112" s="33" t="s">
        <v>305</v>
      </c>
      <c r="C112" s="76" t="s">
        <v>71</v>
      </c>
      <c r="D112" s="26" t="s">
        <v>23</v>
      </c>
      <c r="E112" s="27">
        <v>2</v>
      </c>
      <c r="F112" s="28"/>
      <c r="G112" s="28"/>
      <c r="H112" s="28">
        <f t="shared" si="3"/>
        <v>0</v>
      </c>
      <c r="I112" s="51"/>
    </row>
    <row r="113" spans="1:9" s="12" customFormat="1" ht="76.5" x14ac:dyDescent="0.25">
      <c r="A113" s="32"/>
      <c r="B113" s="33" t="s">
        <v>306</v>
      </c>
      <c r="C113" s="76" t="s">
        <v>72</v>
      </c>
      <c r="D113" s="26" t="s">
        <v>23</v>
      </c>
      <c r="E113" s="27">
        <v>1</v>
      </c>
      <c r="F113" s="28"/>
      <c r="G113" s="28"/>
      <c r="H113" s="28">
        <f t="shared" si="3"/>
        <v>0</v>
      </c>
      <c r="I113" s="51"/>
    </row>
    <row r="114" spans="1:9" s="12" customFormat="1" ht="51" x14ac:dyDescent="0.25">
      <c r="A114" s="32"/>
      <c r="B114" s="33" t="s">
        <v>307</v>
      </c>
      <c r="C114" s="76" t="s">
        <v>117</v>
      </c>
      <c r="D114" s="26" t="s">
        <v>23</v>
      </c>
      <c r="E114" s="27">
        <v>1</v>
      </c>
      <c r="F114" s="28"/>
      <c r="G114" s="28"/>
      <c r="H114" s="28">
        <f t="shared" si="2"/>
        <v>0</v>
      </c>
      <c r="I114" s="51"/>
    </row>
    <row r="115" spans="1:9" s="12" customFormat="1" x14ac:dyDescent="0.25">
      <c r="A115" s="32"/>
      <c r="B115" s="65" t="s">
        <v>220</v>
      </c>
      <c r="C115" s="77" t="s">
        <v>127</v>
      </c>
      <c r="D115" s="26"/>
      <c r="E115" s="27"/>
      <c r="F115" s="28"/>
      <c r="G115" s="28"/>
      <c r="H115" s="31">
        <f>SUM(H116:H121)</f>
        <v>0</v>
      </c>
      <c r="I115" s="51"/>
    </row>
    <row r="116" spans="1:9" s="12" customFormat="1" ht="51" x14ac:dyDescent="0.25">
      <c r="A116" s="32"/>
      <c r="B116" s="33" t="s">
        <v>308</v>
      </c>
      <c r="C116" s="76" t="s">
        <v>84</v>
      </c>
      <c r="D116" s="26" t="s">
        <v>23</v>
      </c>
      <c r="E116" s="27">
        <v>1</v>
      </c>
      <c r="F116" s="28"/>
      <c r="G116" s="28"/>
      <c r="H116" s="28">
        <f>+ROUND(E116*F116,2)</f>
        <v>0</v>
      </c>
      <c r="I116" s="51"/>
    </row>
    <row r="117" spans="1:9" s="12" customFormat="1" ht="38.25" x14ac:dyDescent="0.25">
      <c r="A117" s="32"/>
      <c r="B117" s="33" t="s">
        <v>309</v>
      </c>
      <c r="C117" s="76" t="s">
        <v>85</v>
      </c>
      <c r="D117" s="26" t="s">
        <v>23</v>
      </c>
      <c r="E117" s="27">
        <v>1</v>
      </c>
      <c r="F117" s="28"/>
      <c r="G117" s="28"/>
      <c r="H117" s="28">
        <f>+ROUND(E117*F117,2)</f>
        <v>0</v>
      </c>
      <c r="I117" s="51"/>
    </row>
    <row r="118" spans="1:9" s="12" customFormat="1" ht="114.75" x14ac:dyDescent="0.25">
      <c r="A118" s="32"/>
      <c r="B118" s="33" t="s">
        <v>310</v>
      </c>
      <c r="C118" s="76" t="s">
        <v>42</v>
      </c>
      <c r="D118" s="26" t="s">
        <v>23</v>
      </c>
      <c r="E118" s="27">
        <v>1</v>
      </c>
      <c r="F118" s="28"/>
      <c r="G118" s="28"/>
      <c r="H118" s="28">
        <f t="shared" si="2"/>
        <v>0</v>
      </c>
      <c r="I118" s="51"/>
    </row>
    <row r="119" spans="1:9" s="12" customFormat="1" ht="38.25" x14ac:dyDescent="0.25">
      <c r="A119" s="32"/>
      <c r="B119" s="33" t="s">
        <v>311</v>
      </c>
      <c r="C119" s="76" t="s">
        <v>43</v>
      </c>
      <c r="D119" s="26" t="s">
        <v>23</v>
      </c>
      <c r="E119" s="27">
        <v>1</v>
      </c>
      <c r="F119" s="28"/>
      <c r="G119" s="28"/>
      <c r="H119" s="28">
        <f t="shared" si="2"/>
        <v>0</v>
      </c>
      <c r="I119" s="51"/>
    </row>
    <row r="120" spans="1:9" s="12" customFormat="1" ht="38.25" x14ac:dyDescent="0.25">
      <c r="A120" s="32"/>
      <c r="B120" s="33" t="s">
        <v>312</v>
      </c>
      <c r="C120" s="76" t="s">
        <v>44</v>
      </c>
      <c r="D120" s="26" t="s">
        <v>23</v>
      </c>
      <c r="E120" s="27">
        <v>1</v>
      </c>
      <c r="F120" s="28"/>
      <c r="G120" s="28"/>
      <c r="H120" s="28">
        <f t="shared" si="2"/>
        <v>0</v>
      </c>
      <c r="I120" s="51"/>
    </row>
    <row r="121" spans="1:9" s="12" customFormat="1" ht="114.75" x14ac:dyDescent="0.25">
      <c r="A121" s="32"/>
      <c r="B121" s="33" t="s">
        <v>313</v>
      </c>
      <c r="C121" s="76" t="s">
        <v>45</v>
      </c>
      <c r="D121" s="26" t="s">
        <v>23</v>
      </c>
      <c r="E121" s="27">
        <v>1</v>
      </c>
      <c r="F121" s="28"/>
      <c r="G121" s="28"/>
      <c r="H121" s="28">
        <f t="shared" si="2"/>
        <v>0</v>
      </c>
      <c r="I121" s="51"/>
    </row>
    <row r="122" spans="1:9" s="12" customFormat="1" x14ac:dyDescent="0.25">
      <c r="A122" s="32"/>
      <c r="B122" s="65" t="s">
        <v>221</v>
      </c>
      <c r="C122" s="77" t="s">
        <v>128</v>
      </c>
      <c r="D122" s="26"/>
      <c r="E122" s="27"/>
      <c r="F122" s="28"/>
      <c r="G122" s="28"/>
      <c r="H122" s="31">
        <f>SUM(H123:H136)</f>
        <v>0</v>
      </c>
      <c r="I122" s="51"/>
    </row>
    <row r="123" spans="1:9" s="12" customFormat="1" ht="38.25" x14ac:dyDescent="0.25">
      <c r="A123" s="32"/>
      <c r="B123" s="33" t="s">
        <v>314</v>
      </c>
      <c r="C123" s="76" t="s">
        <v>46</v>
      </c>
      <c r="D123" s="26" t="s">
        <v>28</v>
      </c>
      <c r="E123" s="27">
        <v>83.25</v>
      </c>
      <c r="F123" s="28"/>
      <c r="G123" s="28"/>
      <c r="H123" s="28">
        <f t="shared" si="2"/>
        <v>0</v>
      </c>
      <c r="I123" s="51"/>
    </row>
    <row r="124" spans="1:9" s="12" customFormat="1" ht="51" x14ac:dyDescent="0.25">
      <c r="A124" s="32"/>
      <c r="B124" s="33" t="s">
        <v>315</v>
      </c>
      <c r="C124" s="76" t="s">
        <v>48</v>
      </c>
      <c r="D124" s="26" t="s">
        <v>28</v>
      </c>
      <c r="E124" s="27">
        <v>39.35</v>
      </c>
      <c r="F124" s="28"/>
      <c r="G124" s="28"/>
      <c r="H124" s="28">
        <f t="shared" si="2"/>
        <v>0</v>
      </c>
      <c r="I124" s="51"/>
    </row>
    <row r="125" spans="1:9" s="12" customFormat="1" ht="51" x14ac:dyDescent="0.25">
      <c r="A125" s="32"/>
      <c r="B125" s="33" t="s">
        <v>316</v>
      </c>
      <c r="C125" s="76" t="s">
        <v>49</v>
      </c>
      <c r="D125" s="26" t="s">
        <v>28</v>
      </c>
      <c r="E125" s="27">
        <v>13.94</v>
      </c>
      <c r="F125" s="28"/>
      <c r="G125" s="28"/>
      <c r="H125" s="28">
        <f t="shared" si="2"/>
        <v>0</v>
      </c>
      <c r="I125" s="51"/>
    </row>
    <row r="126" spans="1:9" s="12" customFormat="1" ht="38.25" x14ac:dyDescent="0.25">
      <c r="A126" s="32"/>
      <c r="B126" s="33" t="s">
        <v>103</v>
      </c>
      <c r="C126" s="76" t="s">
        <v>50</v>
      </c>
      <c r="D126" s="26" t="s">
        <v>22</v>
      </c>
      <c r="E126" s="27">
        <v>203.19</v>
      </c>
      <c r="F126" s="28"/>
      <c r="G126" s="28"/>
      <c r="H126" s="28">
        <f t="shared" si="2"/>
        <v>0</v>
      </c>
      <c r="I126" s="51"/>
    </row>
    <row r="127" spans="1:9" s="12" customFormat="1" ht="76.5" x14ac:dyDescent="0.25">
      <c r="A127" s="32"/>
      <c r="B127" s="33" t="s">
        <v>47</v>
      </c>
      <c r="C127" s="76" t="s">
        <v>51</v>
      </c>
      <c r="D127" s="26" t="s">
        <v>23</v>
      </c>
      <c r="E127" s="27">
        <v>65</v>
      </c>
      <c r="F127" s="28"/>
      <c r="G127" s="28"/>
      <c r="H127" s="28">
        <f t="shared" si="2"/>
        <v>0</v>
      </c>
      <c r="I127" s="51"/>
    </row>
    <row r="128" spans="1:9" s="12" customFormat="1" ht="76.5" x14ac:dyDescent="0.25">
      <c r="A128" s="32"/>
      <c r="B128" s="33" t="s">
        <v>81</v>
      </c>
      <c r="C128" s="76" t="s">
        <v>52</v>
      </c>
      <c r="D128" s="26" t="s">
        <v>22</v>
      </c>
      <c r="E128" s="27">
        <v>151.5</v>
      </c>
      <c r="F128" s="28"/>
      <c r="G128" s="28"/>
      <c r="H128" s="28">
        <f t="shared" si="2"/>
        <v>0</v>
      </c>
      <c r="I128" s="51"/>
    </row>
    <row r="129" spans="1:9" s="12" customFormat="1" ht="38.25" x14ac:dyDescent="0.25">
      <c r="A129" s="32"/>
      <c r="B129" s="33" t="s">
        <v>317</v>
      </c>
      <c r="C129" s="76" t="s">
        <v>53</v>
      </c>
      <c r="D129" s="26" t="s">
        <v>20</v>
      </c>
      <c r="E129" s="27">
        <v>118.05</v>
      </c>
      <c r="F129" s="28"/>
      <c r="G129" s="28"/>
      <c r="H129" s="28">
        <f t="shared" si="2"/>
        <v>0</v>
      </c>
      <c r="I129" s="51"/>
    </row>
    <row r="130" spans="1:9" s="12" customFormat="1" ht="51" x14ac:dyDescent="0.25">
      <c r="A130" s="32"/>
      <c r="B130" s="33" t="s">
        <v>318</v>
      </c>
      <c r="C130" s="76" t="s">
        <v>54</v>
      </c>
      <c r="D130" s="26" t="s">
        <v>22</v>
      </c>
      <c r="E130" s="27">
        <v>151.5</v>
      </c>
      <c r="F130" s="28"/>
      <c r="G130" s="28"/>
      <c r="H130" s="28">
        <f t="shared" si="2"/>
        <v>0</v>
      </c>
      <c r="I130" s="51"/>
    </row>
    <row r="131" spans="1:9" s="12" customFormat="1" ht="76.5" x14ac:dyDescent="0.25">
      <c r="A131" s="32"/>
      <c r="B131" s="33" t="s">
        <v>319</v>
      </c>
      <c r="C131" s="76" t="s">
        <v>55</v>
      </c>
      <c r="D131" s="26" t="s">
        <v>22</v>
      </c>
      <c r="E131" s="27">
        <v>23.8</v>
      </c>
      <c r="F131" s="28"/>
      <c r="G131" s="28"/>
      <c r="H131" s="28">
        <f t="shared" si="2"/>
        <v>0</v>
      </c>
      <c r="I131" s="51"/>
    </row>
    <row r="132" spans="1:9" s="12" customFormat="1" ht="51" x14ac:dyDescent="0.25">
      <c r="A132" s="32"/>
      <c r="B132" s="33" t="s">
        <v>320</v>
      </c>
      <c r="C132" s="76" t="s">
        <v>58</v>
      </c>
      <c r="D132" s="26" t="s">
        <v>20</v>
      </c>
      <c r="E132" s="27">
        <v>20</v>
      </c>
      <c r="F132" s="28"/>
      <c r="G132" s="28"/>
      <c r="H132" s="28">
        <f>+ROUND(E132*F132,2)</f>
        <v>0</v>
      </c>
      <c r="I132" s="51"/>
    </row>
    <row r="133" spans="1:9" s="12" customFormat="1" ht="51" x14ac:dyDescent="0.25">
      <c r="A133" s="32"/>
      <c r="B133" s="33" t="s">
        <v>321</v>
      </c>
      <c r="C133" s="76" t="s">
        <v>57</v>
      </c>
      <c r="D133" s="26" t="s">
        <v>20</v>
      </c>
      <c r="E133" s="27">
        <v>224.3</v>
      </c>
      <c r="F133" s="28"/>
      <c r="G133" s="28"/>
      <c r="H133" s="28">
        <f t="shared" si="2"/>
        <v>0</v>
      </c>
      <c r="I133" s="51"/>
    </row>
    <row r="134" spans="1:9" s="12" customFormat="1" ht="51" x14ac:dyDescent="0.25">
      <c r="A134" s="32"/>
      <c r="B134" s="33" t="s">
        <v>322</v>
      </c>
      <c r="C134" s="76" t="s">
        <v>145</v>
      </c>
      <c r="D134" s="26" t="s">
        <v>22</v>
      </c>
      <c r="E134" s="27">
        <v>146.75</v>
      </c>
      <c r="F134" s="28"/>
      <c r="G134" s="28"/>
      <c r="H134" s="28">
        <f>+ROUND(E134*F134,2)</f>
        <v>0</v>
      </c>
      <c r="I134" s="51"/>
    </row>
    <row r="135" spans="1:9" s="12" customFormat="1" ht="51" x14ac:dyDescent="0.25">
      <c r="A135" s="32"/>
      <c r="B135" s="33" t="s">
        <v>323</v>
      </c>
      <c r="C135" s="76" t="s">
        <v>73</v>
      </c>
      <c r="D135" s="26" t="s">
        <v>23</v>
      </c>
      <c r="E135" s="27">
        <v>1</v>
      </c>
      <c r="F135" s="28"/>
      <c r="G135" s="28"/>
      <c r="H135" s="28">
        <f>+ROUND(E135*F135,2)</f>
        <v>0</v>
      </c>
      <c r="I135" s="51"/>
    </row>
    <row r="136" spans="1:9" s="12" customFormat="1" ht="51" x14ac:dyDescent="0.25">
      <c r="A136" s="32"/>
      <c r="B136" s="33" t="s">
        <v>324</v>
      </c>
      <c r="C136" s="76" t="s">
        <v>74</v>
      </c>
      <c r="D136" s="26" t="s">
        <v>23</v>
      </c>
      <c r="E136" s="27">
        <v>1</v>
      </c>
      <c r="F136" s="28"/>
      <c r="G136" s="28"/>
      <c r="H136" s="28">
        <f>+ROUND(E136*F136,2)</f>
        <v>0</v>
      </c>
      <c r="I136" s="51"/>
    </row>
    <row r="137" spans="1:9" s="12" customFormat="1" x14ac:dyDescent="0.25">
      <c r="A137" s="32"/>
      <c r="B137" s="65" t="s">
        <v>222</v>
      </c>
      <c r="C137" s="77" t="s">
        <v>129</v>
      </c>
      <c r="D137" s="26"/>
      <c r="E137" s="27"/>
      <c r="F137" s="28"/>
      <c r="G137" s="28"/>
      <c r="H137" s="31">
        <f>SUM(H138:H144)</f>
        <v>0</v>
      </c>
      <c r="I137" s="51"/>
    </row>
    <row r="138" spans="1:9" s="12" customFormat="1" ht="51" x14ac:dyDescent="0.25">
      <c r="A138" s="32"/>
      <c r="B138" s="33" t="s">
        <v>96</v>
      </c>
      <c r="C138" s="76" t="s">
        <v>59</v>
      </c>
      <c r="D138" s="26" t="s">
        <v>22</v>
      </c>
      <c r="E138" s="27">
        <v>40.5</v>
      </c>
      <c r="F138" s="28"/>
      <c r="G138" s="28"/>
      <c r="H138" s="28">
        <f t="shared" si="2"/>
        <v>0</v>
      </c>
      <c r="I138" s="51"/>
    </row>
    <row r="139" spans="1:9" s="12" customFormat="1" ht="51" x14ac:dyDescent="0.25">
      <c r="A139" s="32"/>
      <c r="B139" s="33" t="s">
        <v>325</v>
      </c>
      <c r="C139" s="76" t="s">
        <v>60</v>
      </c>
      <c r="D139" s="26" t="s">
        <v>20</v>
      </c>
      <c r="E139" s="27">
        <v>158.85</v>
      </c>
      <c r="F139" s="28"/>
      <c r="G139" s="28"/>
      <c r="H139" s="28">
        <f t="shared" si="2"/>
        <v>0</v>
      </c>
      <c r="I139" s="51"/>
    </row>
    <row r="140" spans="1:9" s="12" customFormat="1" ht="63.75" x14ac:dyDescent="0.25">
      <c r="A140" s="32"/>
      <c r="B140" s="33" t="s">
        <v>326</v>
      </c>
      <c r="C140" s="76" t="s">
        <v>61</v>
      </c>
      <c r="D140" s="26" t="s">
        <v>22</v>
      </c>
      <c r="E140" s="27">
        <v>40.5</v>
      </c>
      <c r="F140" s="28"/>
      <c r="G140" s="28"/>
      <c r="H140" s="28">
        <f t="shared" si="2"/>
        <v>0</v>
      </c>
      <c r="I140" s="51"/>
    </row>
    <row r="141" spans="1:9" s="12" customFormat="1" ht="38.25" x14ac:dyDescent="0.25">
      <c r="A141" s="32"/>
      <c r="B141" s="33" t="s">
        <v>327</v>
      </c>
      <c r="C141" s="76" t="s">
        <v>62</v>
      </c>
      <c r="D141" s="26" t="s">
        <v>22</v>
      </c>
      <c r="E141" s="27">
        <v>208</v>
      </c>
      <c r="F141" s="28"/>
      <c r="G141" s="28"/>
      <c r="H141" s="28">
        <f t="shared" si="2"/>
        <v>0</v>
      </c>
      <c r="I141" s="51"/>
    </row>
    <row r="142" spans="1:9" s="12" customFormat="1" ht="38.25" x14ac:dyDescent="0.25">
      <c r="A142" s="32"/>
      <c r="B142" s="33" t="s">
        <v>97</v>
      </c>
      <c r="C142" s="76" t="s">
        <v>75</v>
      </c>
      <c r="D142" s="26" t="s">
        <v>20</v>
      </c>
      <c r="E142" s="27">
        <v>4.75</v>
      </c>
      <c r="F142" s="28"/>
      <c r="G142" s="28"/>
      <c r="H142" s="28">
        <f t="shared" si="2"/>
        <v>0</v>
      </c>
      <c r="I142" s="51"/>
    </row>
    <row r="143" spans="1:9" s="12" customFormat="1" ht="76.5" x14ac:dyDescent="0.25">
      <c r="A143" s="32"/>
      <c r="B143" s="33" t="s">
        <v>328</v>
      </c>
      <c r="C143" s="76" t="s">
        <v>196</v>
      </c>
      <c r="D143" s="26" t="s">
        <v>28</v>
      </c>
      <c r="E143" s="27">
        <v>14</v>
      </c>
      <c r="F143" s="28"/>
      <c r="G143" s="28"/>
      <c r="H143" s="28">
        <f t="shared" si="2"/>
        <v>0</v>
      </c>
      <c r="I143" s="51"/>
    </row>
    <row r="144" spans="1:9" s="12" customFormat="1" ht="51" x14ac:dyDescent="0.25">
      <c r="A144" s="32"/>
      <c r="B144" s="33" t="s">
        <v>329</v>
      </c>
      <c r="C144" s="76" t="s">
        <v>78</v>
      </c>
      <c r="D144" s="26" t="s">
        <v>23</v>
      </c>
      <c r="E144" s="27">
        <v>1</v>
      </c>
      <c r="F144" s="28"/>
      <c r="G144" s="28"/>
      <c r="H144" s="28">
        <f>+ROUND(E144*F144,2)</f>
        <v>0</v>
      </c>
      <c r="I144" s="51"/>
    </row>
    <row r="145" spans="1:9" s="12" customFormat="1" x14ac:dyDescent="0.25">
      <c r="A145" s="32"/>
      <c r="B145" s="65" t="s">
        <v>223</v>
      </c>
      <c r="C145" s="77" t="s">
        <v>130</v>
      </c>
      <c r="D145" s="26"/>
      <c r="E145" s="27"/>
      <c r="F145" s="28"/>
      <c r="G145" s="28"/>
      <c r="H145" s="31">
        <f>SUM(H146:H151)</f>
        <v>0</v>
      </c>
      <c r="I145" s="51"/>
    </row>
    <row r="146" spans="1:9" s="12" customFormat="1" ht="76.5" x14ac:dyDescent="0.25">
      <c r="A146" s="32"/>
      <c r="B146" s="33" t="s">
        <v>330</v>
      </c>
      <c r="C146" s="76" t="s">
        <v>77</v>
      </c>
      <c r="D146" s="26" t="s">
        <v>23</v>
      </c>
      <c r="E146" s="27">
        <v>4</v>
      </c>
      <c r="F146" s="28"/>
      <c r="G146" s="28"/>
      <c r="H146" s="28">
        <f t="shared" si="2"/>
        <v>0</v>
      </c>
      <c r="I146" s="51"/>
    </row>
    <row r="147" spans="1:9" s="12" customFormat="1" ht="51" x14ac:dyDescent="0.25">
      <c r="A147" s="32"/>
      <c r="B147" s="33" t="s">
        <v>331</v>
      </c>
      <c r="C147" s="76" t="s">
        <v>118</v>
      </c>
      <c r="D147" s="26" t="s">
        <v>24</v>
      </c>
      <c r="E147" s="27">
        <v>416.86</v>
      </c>
      <c r="F147" s="28"/>
      <c r="H147" s="28">
        <f t="shared" si="2"/>
        <v>0</v>
      </c>
      <c r="I147" s="51"/>
    </row>
    <row r="148" spans="1:9" s="12" customFormat="1" ht="38.25" x14ac:dyDescent="0.25">
      <c r="A148" s="32"/>
      <c r="B148" s="33" t="s">
        <v>332</v>
      </c>
      <c r="C148" s="76" t="s">
        <v>119</v>
      </c>
      <c r="D148" s="26" t="s">
        <v>20</v>
      </c>
      <c r="E148" s="27">
        <v>35.380000000000003</v>
      </c>
      <c r="F148" s="28"/>
      <c r="H148" s="28">
        <f t="shared" si="2"/>
        <v>0</v>
      </c>
      <c r="I148" s="51"/>
    </row>
    <row r="149" spans="1:9" s="12" customFormat="1" ht="51" x14ac:dyDescent="0.25">
      <c r="A149" s="32"/>
      <c r="B149" s="33" t="s">
        <v>333</v>
      </c>
      <c r="C149" s="76" t="s">
        <v>120</v>
      </c>
      <c r="D149" s="26" t="s">
        <v>24</v>
      </c>
      <c r="E149" s="27">
        <v>416.86</v>
      </c>
      <c r="F149" s="28"/>
      <c r="G149" s="28"/>
      <c r="H149" s="28">
        <f t="shared" si="2"/>
        <v>0</v>
      </c>
      <c r="I149" s="51"/>
    </row>
    <row r="150" spans="1:9" s="12" customFormat="1" ht="51" x14ac:dyDescent="0.25">
      <c r="A150" s="32"/>
      <c r="B150" s="33" t="s">
        <v>334</v>
      </c>
      <c r="C150" s="76" t="s">
        <v>108</v>
      </c>
      <c r="D150" s="26" t="s">
        <v>22</v>
      </c>
      <c r="E150" s="27">
        <v>4.8</v>
      </c>
      <c r="F150" s="28"/>
      <c r="G150" s="28"/>
      <c r="H150" s="28">
        <f>+ROUND(E150*F150,2)</f>
        <v>0</v>
      </c>
      <c r="I150" s="51"/>
    </row>
    <row r="151" spans="1:9" s="12" customFormat="1" ht="38.25" x14ac:dyDescent="0.25">
      <c r="A151" s="32"/>
      <c r="B151" s="33" t="s">
        <v>335</v>
      </c>
      <c r="C151" s="76" t="s">
        <v>122</v>
      </c>
      <c r="D151" s="26" t="s">
        <v>23</v>
      </c>
      <c r="E151" s="27">
        <v>8</v>
      </c>
      <c r="F151" s="28"/>
      <c r="G151" s="28"/>
      <c r="H151" s="28">
        <f>+ROUND(E151*F151,2)</f>
        <v>0</v>
      </c>
      <c r="I151" s="51"/>
    </row>
    <row r="152" spans="1:9" s="12" customFormat="1" x14ac:dyDescent="0.25">
      <c r="A152" s="32"/>
      <c r="B152" s="73" t="s">
        <v>224</v>
      </c>
      <c r="C152" s="78" t="s">
        <v>95</v>
      </c>
      <c r="D152" s="26"/>
      <c r="E152" s="27"/>
      <c r="F152" s="28"/>
      <c r="G152" s="28"/>
      <c r="H152" s="36">
        <f>+H153+H160+H169+H178+H191+H196+H198+H208+H213</f>
        <v>0</v>
      </c>
      <c r="I152" s="51"/>
    </row>
    <row r="153" spans="1:9" s="12" customFormat="1" x14ac:dyDescent="0.25">
      <c r="A153" s="32"/>
      <c r="B153" s="65" t="s">
        <v>225</v>
      </c>
      <c r="C153" s="77" t="s">
        <v>125</v>
      </c>
      <c r="D153" s="26"/>
      <c r="E153" s="27"/>
      <c r="F153" s="28"/>
      <c r="G153" s="28"/>
      <c r="H153" s="31">
        <f>SUM(H154:H159)</f>
        <v>0</v>
      </c>
      <c r="I153" s="51"/>
    </row>
    <row r="154" spans="1:9" s="12" customFormat="1" ht="25.5" x14ac:dyDescent="0.25">
      <c r="A154" s="32"/>
      <c r="B154" s="33" t="s">
        <v>336</v>
      </c>
      <c r="C154" s="76" t="s">
        <v>35</v>
      </c>
      <c r="D154" s="26" t="s">
        <v>20</v>
      </c>
      <c r="E154" s="27">
        <v>56</v>
      </c>
      <c r="F154" s="28"/>
      <c r="G154" s="28"/>
      <c r="H154" s="28">
        <f t="shared" ref="H154:H159" si="4">+ROUND(E154*F154,2)</f>
        <v>0</v>
      </c>
      <c r="I154" s="51"/>
    </row>
    <row r="155" spans="1:9" s="12" customFormat="1" ht="38.25" x14ac:dyDescent="0.25">
      <c r="A155" s="32"/>
      <c r="B155" s="33" t="s">
        <v>337</v>
      </c>
      <c r="C155" s="76" t="s">
        <v>46</v>
      </c>
      <c r="D155" s="26" t="s">
        <v>28</v>
      </c>
      <c r="E155" s="27">
        <v>27.12</v>
      </c>
      <c r="F155" s="28"/>
      <c r="G155" s="28"/>
      <c r="H155" s="28">
        <f t="shared" si="4"/>
        <v>0</v>
      </c>
      <c r="I155" s="51"/>
    </row>
    <row r="156" spans="1:9" s="12" customFormat="1" ht="51" x14ac:dyDescent="0.25">
      <c r="A156" s="32"/>
      <c r="B156" s="33" t="s">
        <v>338</v>
      </c>
      <c r="C156" s="76" t="s">
        <v>102</v>
      </c>
      <c r="D156" s="26" t="s">
        <v>20</v>
      </c>
      <c r="E156" s="27">
        <v>7.5</v>
      </c>
      <c r="F156" s="28"/>
      <c r="G156" s="28"/>
      <c r="H156" s="28">
        <f t="shared" si="4"/>
        <v>0</v>
      </c>
      <c r="I156" s="51"/>
    </row>
    <row r="157" spans="1:9" s="12" customFormat="1" ht="51" x14ac:dyDescent="0.25">
      <c r="A157" s="32"/>
      <c r="B157" s="33" t="s">
        <v>339</v>
      </c>
      <c r="C157" s="76" t="s">
        <v>104</v>
      </c>
      <c r="D157" s="26" t="s">
        <v>28</v>
      </c>
      <c r="E157" s="27">
        <v>2.5</v>
      </c>
      <c r="F157" s="28"/>
      <c r="G157" s="28"/>
      <c r="H157" s="28">
        <f t="shared" si="4"/>
        <v>0</v>
      </c>
      <c r="I157" s="51"/>
    </row>
    <row r="158" spans="1:9" s="12" customFormat="1" ht="25.5" x14ac:dyDescent="0.25">
      <c r="A158" s="32"/>
      <c r="B158" s="33" t="s">
        <v>340</v>
      </c>
      <c r="C158" s="76" t="s">
        <v>174</v>
      </c>
      <c r="D158" s="26" t="s">
        <v>20</v>
      </c>
      <c r="E158" s="27">
        <v>1.76</v>
      </c>
      <c r="F158" s="28"/>
      <c r="G158" s="28"/>
      <c r="H158" s="28">
        <f t="shared" si="4"/>
        <v>0</v>
      </c>
      <c r="I158" s="51"/>
    </row>
    <row r="159" spans="1:9" s="12" customFormat="1" ht="51" x14ac:dyDescent="0.25">
      <c r="A159" s="32"/>
      <c r="B159" s="33" t="s">
        <v>341</v>
      </c>
      <c r="C159" s="76" t="s">
        <v>48</v>
      </c>
      <c r="D159" s="26" t="s">
        <v>28</v>
      </c>
      <c r="E159" s="27">
        <v>10.5</v>
      </c>
      <c r="F159" s="28"/>
      <c r="G159" s="28"/>
      <c r="H159" s="28">
        <f t="shared" si="4"/>
        <v>0</v>
      </c>
      <c r="I159" s="51"/>
    </row>
    <row r="160" spans="1:9" s="12" customFormat="1" x14ac:dyDescent="0.25">
      <c r="A160" s="32"/>
      <c r="B160" s="65" t="s">
        <v>226</v>
      </c>
      <c r="C160" s="77" t="s">
        <v>136</v>
      </c>
      <c r="D160" s="26"/>
      <c r="E160" s="27"/>
      <c r="F160" s="28"/>
      <c r="G160" s="28"/>
      <c r="H160" s="31">
        <f>SUM(H161:H168)</f>
        <v>0</v>
      </c>
      <c r="I160" s="51"/>
    </row>
    <row r="161" spans="1:9" s="12" customFormat="1" ht="51" x14ac:dyDescent="0.25">
      <c r="A161" s="32"/>
      <c r="B161" s="33" t="s">
        <v>342</v>
      </c>
      <c r="C161" s="76" t="s">
        <v>49</v>
      </c>
      <c r="D161" s="26" t="s">
        <v>28</v>
      </c>
      <c r="E161" s="27">
        <v>3.56</v>
      </c>
      <c r="F161" s="28"/>
      <c r="G161" s="28"/>
      <c r="H161" s="28">
        <f t="shared" ref="H161:H168" si="5">+ROUND(E161*F161,2)</f>
        <v>0</v>
      </c>
      <c r="I161" s="51"/>
    </row>
    <row r="162" spans="1:9" s="12" customFormat="1" ht="38.25" x14ac:dyDescent="0.25">
      <c r="A162" s="32"/>
      <c r="B162" s="33" t="s">
        <v>343</v>
      </c>
      <c r="C162" s="76" t="s">
        <v>50</v>
      </c>
      <c r="D162" s="26" t="s">
        <v>22</v>
      </c>
      <c r="E162" s="27">
        <v>34</v>
      </c>
      <c r="F162" s="28"/>
      <c r="G162" s="28"/>
      <c r="H162" s="28">
        <f t="shared" si="5"/>
        <v>0</v>
      </c>
      <c r="I162" s="51"/>
    </row>
    <row r="163" spans="1:9" s="12" customFormat="1" ht="76.5" x14ac:dyDescent="0.25">
      <c r="A163" s="32"/>
      <c r="B163" s="33" t="s">
        <v>344</v>
      </c>
      <c r="C163" s="76" t="s">
        <v>51</v>
      </c>
      <c r="D163" s="26" t="s">
        <v>23</v>
      </c>
      <c r="E163" s="27">
        <v>12</v>
      </c>
      <c r="F163" s="28"/>
      <c r="G163" s="28"/>
      <c r="H163" s="28">
        <f t="shared" si="5"/>
        <v>0</v>
      </c>
      <c r="I163" s="51"/>
    </row>
    <row r="164" spans="1:9" s="12" customFormat="1" ht="75" x14ac:dyDescent="0.25">
      <c r="A164" s="32"/>
      <c r="B164" s="33" t="s">
        <v>345</v>
      </c>
      <c r="C164" s="79" t="s">
        <v>197</v>
      </c>
      <c r="D164" s="26" t="s">
        <v>24</v>
      </c>
      <c r="E164">
        <v>1200</v>
      </c>
      <c r="F164" s="28"/>
      <c r="G164" s="28"/>
      <c r="H164" s="28">
        <f t="shared" si="5"/>
        <v>0</v>
      </c>
      <c r="I164" s="51"/>
    </row>
    <row r="165" spans="1:9" s="12" customFormat="1" ht="60" x14ac:dyDescent="0.25">
      <c r="A165" s="32"/>
      <c r="B165" s="33" t="s">
        <v>346</v>
      </c>
      <c r="C165" s="79" t="s">
        <v>198</v>
      </c>
      <c r="D165" s="26" t="s">
        <v>28</v>
      </c>
      <c r="E165">
        <v>2.5</v>
      </c>
      <c r="F165" s="28"/>
      <c r="G165" s="28"/>
      <c r="H165" s="28">
        <f t="shared" si="5"/>
        <v>0</v>
      </c>
      <c r="I165" s="51"/>
    </row>
    <row r="166" spans="1:9" s="12" customFormat="1" ht="60" x14ac:dyDescent="0.25">
      <c r="A166" s="32"/>
      <c r="B166" s="33" t="s">
        <v>347</v>
      </c>
      <c r="C166" s="79" t="s">
        <v>199</v>
      </c>
      <c r="D166" s="26" t="s">
        <v>20</v>
      </c>
      <c r="E166">
        <v>25</v>
      </c>
      <c r="F166" s="28"/>
      <c r="G166" s="28"/>
      <c r="H166" s="28">
        <f t="shared" si="5"/>
        <v>0</v>
      </c>
      <c r="I166" s="51"/>
    </row>
    <row r="167" spans="1:9" s="12" customFormat="1" ht="120" x14ac:dyDescent="0.25">
      <c r="A167" s="32"/>
      <c r="B167" s="33" t="s">
        <v>348</v>
      </c>
      <c r="C167" s="79" t="s">
        <v>200</v>
      </c>
      <c r="D167" s="26" t="s">
        <v>22</v>
      </c>
      <c r="E167">
        <v>20</v>
      </c>
      <c r="F167" s="28"/>
      <c r="G167" s="28"/>
      <c r="H167" s="28">
        <f t="shared" si="5"/>
        <v>0</v>
      </c>
      <c r="I167" s="51"/>
    </row>
    <row r="168" spans="1:9" s="12" customFormat="1" ht="76.5" x14ac:dyDescent="0.25">
      <c r="A168" s="32"/>
      <c r="B168" s="33" t="s">
        <v>349</v>
      </c>
      <c r="C168" s="76" t="s">
        <v>52</v>
      </c>
      <c r="D168" s="26" t="s">
        <v>22</v>
      </c>
      <c r="E168" s="27">
        <v>85</v>
      </c>
      <c r="F168" s="28"/>
      <c r="G168" s="28"/>
      <c r="H168" s="28">
        <f t="shared" si="5"/>
        <v>0</v>
      </c>
      <c r="I168" s="51"/>
    </row>
    <row r="169" spans="1:9" s="12" customFormat="1" x14ac:dyDescent="0.25">
      <c r="A169" s="32"/>
      <c r="B169" s="65" t="s">
        <v>227</v>
      </c>
      <c r="C169" s="77" t="s">
        <v>133</v>
      </c>
      <c r="D169" s="26"/>
      <c r="E169" s="27"/>
      <c r="F169" s="28"/>
      <c r="G169" s="28"/>
      <c r="H169" s="31">
        <f>SUM(H170:H177)</f>
        <v>0</v>
      </c>
      <c r="I169" s="51"/>
    </row>
    <row r="170" spans="1:9" s="12" customFormat="1" ht="51" x14ac:dyDescent="0.25">
      <c r="A170" s="32"/>
      <c r="B170" s="33" t="s">
        <v>350</v>
      </c>
      <c r="C170" s="76" t="s">
        <v>100</v>
      </c>
      <c r="D170" s="26" t="s">
        <v>20</v>
      </c>
      <c r="E170" s="27">
        <v>22.08</v>
      </c>
      <c r="F170" s="28"/>
      <c r="G170" s="28"/>
      <c r="H170" s="28">
        <f t="shared" ref="H170:H177" si="6">+ROUND(E170*F170,2)</f>
        <v>0</v>
      </c>
      <c r="I170" s="51"/>
    </row>
    <row r="171" spans="1:9" s="12" customFormat="1" ht="38.25" x14ac:dyDescent="0.25">
      <c r="A171" s="32"/>
      <c r="B171" s="33" t="s">
        <v>351</v>
      </c>
      <c r="C171" s="76" t="s">
        <v>98</v>
      </c>
      <c r="D171" s="26" t="s">
        <v>20</v>
      </c>
      <c r="E171" s="27">
        <v>22.08</v>
      </c>
      <c r="F171" s="28"/>
      <c r="G171" s="28"/>
      <c r="H171" s="28">
        <f t="shared" si="6"/>
        <v>0</v>
      </c>
      <c r="I171" s="51"/>
    </row>
    <row r="172" spans="1:9" s="12" customFormat="1" ht="38.25" x14ac:dyDescent="0.25">
      <c r="A172" s="32"/>
      <c r="B172" s="33" t="s">
        <v>352</v>
      </c>
      <c r="C172" s="76" t="s">
        <v>99</v>
      </c>
      <c r="D172" s="26" t="s">
        <v>20</v>
      </c>
      <c r="E172" s="27">
        <v>22.08</v>
      </c>
      <c r="F172" s="28"/>
      <c r="G172" s="28"/>
      <c r="H172" s="28">
        <f t="shared" si="6"/>
        <v>0</v>
      </c>
      <c r="I172" s="51"/>
    </row>
    <row r="173" spans="1:9" s="12" customFormat="1" ht="76.5" x14ac:dyDescent="0.25">
      <c r="A173" s="32"/>
      <c r="B173" s="33" t="s">
        <v>353</v>
      </c>
      <c r="C173" s="76" t="s">
        <v>55</v>
      </c>
      <c r="D173" s="26" t="s">
        <v>22</v>
      </c>
      <c r="E173" s="27">
        <v>30.8</v>
      </c>
      <c r="F173" s="28"/>
      <c r="G173" s="28"/>
      <c r="H173" s="28">
        <f t="shared" si="6"/>
        <v>0</v>
      </c>
      <c r="I173" s="51"/>
    </row>
    <row r="174" spans="1:9" s="12" customFormat="1" ht="51" x14ac:dyDescent="0.25">
      <c r="A174" s="32"/>
      <c r="B174" s="33" t="s">
        <v>354</v>
      </c>
      <c r="C174" s="76" t="s">
        <v>57</v>
      </c>
      <c r="D174" s="26" t="s">
        <v>20</v>
      </c>
      <c r="E174" s="27">
        <v>83.52</v>
      </c>
      <c r="F174" s="28"/>
      <c r="G174" s="28"/>
      <c r="H174" s="28">
        <f t="shared" si="6"/>
        <v>0</v>
      </c>
      <c r="I174" s="51"/>
    </row>
    <row r="175" spans="1:9" s="12" customFormat="1" ht="51" x14ac:dyDescent="0.25">
      <c r="A175" s="32"/>
      <c r="B175" s="33" t="s">
        <v>355</v>
      </c>
      <c r="C175" s="76" t="s">
        <v>60</v>
      </c>
      <c r="D175" s="26" t="s">
        <v>20</v>
      </c>
      <c r="E175" s="27">
        <v>26.7</v>
      </c>
      <c r="F175" s="28"/>
      <c r="G175" s="28"/>
      <c r="H175" s="28">
        <f t="shared" si="6"/>
        <v>0</v>
      </c>
      <c r="I175" s="51"/>
    </row>
    <row r="176" spans="1:9" s="12" customFormat="1" ht="25.5" x14ac:dyDescent="0.25">
      <c r="A176" s="32"/>
      <c r="B176" s="33" t="s">
        <v>356</v>
      </c>
      <c r="C176" s="76" t="s">
        <v>147</v>
      </c>
      <c r="D176" s="26" t="s">
        <v>22</v>
      </c>
      <c r="E176" s="27">
        <v>46</v>
      </c>
      <c r="F176" s="28"/>
      <c r="G176" s="28"/>
      <c r="H176" s="28">
        <f t="shared" si="6"/>
        <v>0</v>
      </c>
      <c r="I176" s="51"/>
    </row>
    <row r="177" spans="1:9" s="12" customFormat="1" ht="38.25" x14ac:dyDescent="0.25">
      <c r="A177" s="32"/>
      <c r="B177" s="33" t="s">
        <v>357</v>
      </c>
      <c r="C177" s="76" t="s">
        <v>75</v>
      </c>
      <c r="D177" s="26" t="s">
        <v>20</v>
      </c>
      <c r="E177" s="27">
        <v>30.72</v>
      </c>
      <c r="F177" s="28"/>
      <c r="G177" s="28"/>
      <c r="H177" s="28">
        <f t="shared" si="6"/>
        <v>0</v>
      </c>
      <c r="I177" s="51"/>
    </row>
    <row r="178" spans="1:9" s="12" customFormat="1" x14ac:dyDescent="0.25">
      <c r="A178" s="32"/>
      <c r="B178" s="65" t="s">
        <v>228</v>
      </c>
      <c r="C178" s="77" t="s">
        <v>19</v>
      </c>
      <c r="D178" s="26"/>
      <c r="E178" s="27"/>
      <c r="F178" s="28"/>
      <c r="G178" s="28"/>
      <c r="H178" s="31">
        <f>SUM(H179:H190)</f>
        <v>0</v>
      </c>
      <c r="I178" s="51"/>
    </row>
    <row r="179" spans="1:9" s="12" customFormat="1" ht="102" x14ac:dyDescent="0.25">
      <c r="A179" s="32"/>
      <c r="B179" s="33" t="s">
        <v>358</v>
      </c>
      <c r="C179" s="76" t="s">
        <v>188</v>
      </c>
      <c r="D179" s="26" t="s">
        <v>23</v>
      </c>
      <c r="E179" s="27">
        <v>1</v>
      </c>
      <c r="F179" s="28"/>
      <c r="G179" s="28"/>
      <c r="H179" s="28">
        <f t="shared" ref="H179:H190" si="7">+ROUND(E179*F179,2)</f>
        <v>0</v>
      </c>
      <c r="I179" s="51"/>
    </row>
    <row r="180" spans="1:9" s="12" customFormat="1" ht="89.25" x14ac:dyDescent="0.25">
      <c r="A180" s="32"/>
      <c r="B180" s="33" t="s">
        <v>359</v>
      </c>
      <c r="C180" s="76" t="s">
        <v>175</v>
      </c>
      <c r="D180" s="26" t="s">
        <v>20</v>
      </c>
      <c r="E180" s="27">
        <v>5.28</v>
      </c>
      <c r="F180" s="28"/>
      <c r="G180" s="28"/>
      <c r="H180" s="28">
        <f t="shared" si="7"/>
        <v>0</v>
      </c>
      <c r="I180" s="51"/>
    </row>
    <row r="181" spans="1:9" s="12" customFormat="1" ht="38.25" x14ac:dyDescent="0.25">
      <c r="A181" s="32"/>
      <c r="B181" s="33" t="s">
        <v>360</v>
      </c>
      <c r="C181" s="76" t="s">
        <v>176</v>
      </c>
      <c r="D181" s="26" t="s">
        <v>20</v>
      </c>
      <c r="E181" s="27">
        <v>5.28</v>
      </c>
      <c r="F181" s="28"/>
      <c r="G181" s="28"/>
      <c r="H181" s="28">
        <f t="shared" si="7"/>
        <v>0</v>
      </c>
      <c r="I181" s="51"/>
    </row>
    <row r="182" spans="1:9" s="12" customFormat="1" ht="51" x14ac:dyDescent="0.25">
      <c r="A182" s="32"/>
      <c r="B182" s="33" t="s">
        <v>361</v>
      </c>
      <c r="C182" s="76" t="s">
        <v>148</v>
      </c>
      <c r="D182" s="26" t="s">
        <v>24</v>
      </c>
      <c r="E182" s="27">
        <v>494.68</v>
      </c>
      <c r="F182" s="28"/>
      <c r="G182" s="28"/>
      <c r="H182" s="28">
        <f t="shared" si="7"/>
        <v>0</v>
      </c>
      <c r="I182" s="51"/>
    </row>
    <row r="183" spans="1:9" s="12" customFormat="1" ht="127.5" x14ac:dyDescent="0.25">
      <c r="A183" s="32"/>
      <c r="B183" s="33" t="s">
        <v>362</v>
      </c>
      <c r="C183" s="76" t="s">
        <v>76</v>
      </c>
      <c r="D183" s="26" t="s">
        <v>20</v>
      </c>
      <c r="E183" s="27">
        <v>5.28</v>
      </c>
      <c r="F183" s="28"/>
      <c r="G183" s="28"/>
      <c r="H183" s="28">
        <f t="shared" si="7"/>
        <v>0</v>
      </c>
      <c r="I183" s="51"/>
    </row>
    <row r="184" spans="1:9" s="12" customFormat="1" ht="102" x14ac:dyDescent="0.25">
      <c r="A184" s="32"/>
      <c r="B184" s="33" t="s">
        <v>363</v>
      </c>
      <c r="C184" s="76" t="s">
        <v>189</v>
      </c>
      <c r="D184" s="26" t="s">
        <v>23</v>
      </c>
      <c r="E184" s="27">
        <v>1</v>
      </c>
      <c r="F184" s="28"/>
      <c r="G184" s="28"/>
      <c r="H184" s="28">
        <f t="shared" si="7"/>
        <v>0</v>
      </c>
      <c r="I184" s="51"/>
    </row>
    <row r="185" spans="1:9" s="12" customFormat="1" ht="38.25" x14ac:dyDescent="0.25">
      <c r="A185" s="32"/>
      <c r="B185" s="33" t="s">
        <v>364</v>
      </c>
      <c r="C185" s="76" t="s">
        <v>176</v>
      </c>
      <c r="D185" s="26" t="s">
        <v>20</v>
      </c>
      <c r="E185" s="27">
        <v>5.28</v>
      </c>
      <c r="F185" s="28"/>
      <c r="G185" s="28"/>
      <c r="H185" s="28">
        <f t="shared" si="7"/>
        <v>0</v>
      </c>
      <c r="I185" s="51"/>
    </row>
    <row r="186" spans="1:9" s="12" customFormat="1" ht="38.25" x14ac:dyDescent="0.25">
      <c r="A186" s="32"/>
      <c r="B186" s="33" t="s">
        <v>365</v>
      </c>
      <c r="C186" s="76" t="s">
        <v>65</v>
      </c>
      <c r="D186" s="26" t="s">
        <v>23</v>
      </c>
      <c r="E186" s="27">
        <v>1</v>
      </c>
      <c r="F186" s="28"/>
      <c r="G186" s="28"/>
      <c r="H186" s="28">
        <f t="shared" si="7"/>
        <v>0</v>
      </c>
      <c r="I186" s="51"/>
    </row>
    <row r="187" spans="1:9" s="12" customFormat="1" ht="38.25" x14ac:dyDescent="0.25">
      <c r="A187" s="32"/>
      <c r="B187" s="33" t="s">
        <v>366</v>
      </c>
      <c r="C187" s="76" t="s">
        <v>66</v>
      </c>
      <c r="D187" s="26" t="s">
        <v>20</v>
      </c>
      <c r="E187" s="27">
        <v>5.28</v>
      </c>
      <c r="F187" s="28"/>
      <c r="G187" s="28"/>
      <c r="H187" s="28">
        <f t="shared" si="7"/>
        <v>0</v>
      </c>
      <c r="I187" s="51"/>
    </row>
    <row r="188" spans="1:9" s="12" customFormat="1" ht="51" x14ac:dyDescent="0.25">
      <c r="A188" s="32"/>
      <c r="B188" s="33" t="s">
        <v>367</v>
      </c>
      <c r="C188" s="76" t="s">
        <v>101</v>
      </c>
      <c r="D188" s="26" t="s">
        <v>20</v>
      </c>
      <c r="E188" s="27">
        <v>5.28</v>
      </c>
      <c r="F188" s="28"/>
      <c r="G188" s="28"/>
      <c r="H188" s="28">
        <f t="shared" si="7"/>
        <v>0</v>
      </c>
      <c r="I188" s="51"/>
    </row>
    <row r="189" spans="1:9" s="12" customFormat="1" ht="38.25" x14ac:dyDescent="0.25">
      <c r="A189" s="32"/>
      <c r="B189" s="33" t="s">
        <v>368</v>
      </c>
      <c r="C189" s="76" t="s">
        <v>56</v>
      </c>
      <c r="D189" s="26" t="s">
        <v>23</v>
      </c>
      <c r="E189" s="27">
        <v>66</v>
      </c>
      <c r="F189" s="28"/>
      <c r="G189" s="28"/>
      <c r="H189" s="28">
        <f>+ROUND(E189*F189,2)</f>
        <v>0</v>
      </c>
      <c r="I189" s="51"/>
    </row>
    <row r="190" spans="1:9" s="12" customFormat="1" ht="51" x14ac:dyDescent="0.25">
      <c r="A190" s="32"/>
      <c r="B190" s="33" t="s">
        <v>369</v>
      </c>
      <c r="C190" s="76" t="s">
        <v>101</v>
      </c>
      <c r="D190" s="26" t="s">
        <v>20</v>
      </c>
      <c r="E190" s="27">
        <v>5.28</v>
      </c>
      <c r="F190" s="28"/>
      <c r="G190" s="28"/>
      <c r="H190" s="28">
        <f t="shared" si="7"/>
        <v>0</v>
      </c>
      <c r="I190" s="51"/>
    </row>
    <row r="191" spans="1:9" s="12" customFormat="1" x14ac:dyDescent="0.25">
      <c r="A191" s="32"/>
      <c r="B191" s="65" t="s">
        <v>229</v>
      </c>
      <c r="C191" s="77" t="s">
        <v>134</v>
      </c>
      <c r="D191" s="26"/>
      <c r="E191" s="27"/>
      <c r="F191" s="28"/>
      <c r="G191" s="28"/>
      <c r="H191" s="31">
        <f>SUM(H192:H195)</f>
        <v>0</v>
      </c>
      <c r="I191" s="51"/>
    </row>
    <row r="192" spans="1:9" s="12" customFormat="1" ht="51" x14ac:dyDescent="0.25">
      <c r="A192" s="32"/>
      <c r="B192" s="33" t="s">
        <v>370</v>
      </c>
      <c r="C192" s="76" t="s">
        <v>192</v>
      </c>
      <c r="D192" s="26" t="s">
        <v>20</v>
      </c>
      <c r="E192" s="27">
        <v>123.94</v>
      </c>
      <c r="F192" s="28"/>
      <c r="G192" s="28"/>
      <c r="H192" s="28">
        <f>+ROUND(E192*F192,2)</f>
        <v>0</v>
      </c>
      <c r="I192" s="51"/>
    </row>
    <row r="193" spans="1:9" s="12" customFormat="1" ht="63.75" x14ac:dyDescent="0.25">
      <c r="A193" s="32"/>
      <c r="B193" s="33" t="s">
        <v>371</v>
      </c>
      <c r="C193" s="76" t="s">
        <v>161</v>
      </c>
      <c r="D193" s="26" t="s">
        <v>20</v>
      </c>
      <c r="E193" s="27">
        <v>25</v>
      </c>
      <c r="F193" s="28"/>
      <c r="G193" s="28"/>
      <c r="H193" s="28">
        <f>+ROUND(E193*F193,2)</f>
        <v>0</v>
      </c>
      <c r="I193" s="51"/>
    </row>
    <row r="194" spans="1:9" s="12" customFormat="1" ht="63.75" x14ac:dyDescent="0.25">
      <c r="A194" s="32"/>
      <c r="B194" s="33" t="s">
        <v>372</v>
      </c>
      <c r="C194" s="76" t="s">
        <v>107</v>
      </c>
      <c r="D194" s="26" t="s">
        <v>22</v>
      </c>
      <c r="E194" s="27">
        <v>58.2</v>
      </c>
      <c r="F194" s="28"/>
      <c r="G194" s="28"/>
      <c r="H194" s="28">
        <f>+ROUND(E194*F194,2)</f>
        <v>0</v>
      </c>
      <c r="I194" s="51"/>
    </row>
    <row r="195" spans="1:9" s="12" customFormat="1" ht="76.5" x14ac:dyDescent="0.25">
      <c r="A195" s="32"/>
      <c r="B195" s="33" t="s">
        <v>373</v>
      </c>
      <c r="C195" s="76" t="s">
        <v>195</v>
      </c>
      <c r="D195" s="26" t="s">
        <v>22</v>
      </c>
      <c r="E195" s="27">
        <v>18.399999999999999</v>
      </c>
      <c r="F195" s="28"/>
      <c r="G195" s="28"/>
      <c r="H195" s="28">
        <f>+ROUND(E195*F195,2)</f>
        <v>0</v>
      </c>
      <c r="I195" s="51"/>
    </row>
    <row r="196" spans="1:9" s="12" customFormat="1" x14ac:dyDescent="0.25">
      <c r="A196" s="32"/>
      <c r="B196" s="65" t="s">
        <v>230</v>
      </c>
      <c r="C196" s="77" t="s">
        <v>137</v>
      </c>
      <c r="D196" s="26"/>
      <c r="E196" s="27"/>
      <c r="F196" s="28"/>
      <c r="G196" s="28"/>
      <c r="H196" s="31">
        <f>+H197</f>
        <v>0</v>
      </c>
      <c r="I196" s="51"/>
    </row>
    <row r="197" spans="1:9" s="12" customFormat="1" ht="38.25" x14ac:dyDescent="0.25">
      <c r="A197" s="32"/>
      <c r="B197" s="33" t="s">
        <v>374</v>
      </c>
      <c r="C197" s="76" t="s">
        <v>105</v>
      </c>
      <c r="D197" s="26" t="s">
        <v>23</v>
      </c>
      <c r="E197" s="27">
        <v>1</v>
      </c>
      <c r="F197" s="28"/>
      <c r="G197" s="28"/>
      <c r="H197" s="28">
        <f>+ROUND(E197*F197,2)</f>
        <v>0</v>
      </c>
      <c r="I197" s="51"/>
    </row>
    <row r="198" spans="1:9" s="12" customFormat="1" x14ac:dyDescent="0.25">
      <c r="A198" s="32"/>
      <c r="B198" s="65" t="s">
        <v>231</v>
      </c>
      <c r="C198" s="77" t="s">
        <v>135</v>
      </c>
      <c r="D198" s="26"/>
      <c r="E198" s="27"/>
      <c r="F198" s="28"/>
      <c r="G198" s="28"/>
      <c r="H198" s="31">
        <f>SUM(H199:H207)</f>
        <v>0</v>
      </c>
      <c r="I198" s="51"/>
    </row>
    <row r="199" spans="1:9" s="12" customFormat="1" ht="114.75" x14ac:dyDescent="0.25">
      <c r="A199" s="32"/>
      <c r="B199" s="33" t="s">
        <v>375</v>
      </c>
      <c r="C199" s="76" t="s">
        <v>177</v>
      </c>
      <c r="D199" s="26" t="s">
        <v>31</v>
      </c>
      <c r="E199" s="27">
        <v>6</v>
      </c>
      <c r="F199" s="28"/>
      <c r="G199" s="28"/>
      <c r="H199" s="28">
        <f t="shared" ref="H199:H207" si="8">+ROUND(E199*F199,2)</f>
        <v>0</v>
      </c>
      <c r="I199" s="51"/>
    </row>
    <row r="200" spans="1:9" s="12" customFormat="1" ht="38.25" x14ac:dyDescent="0.25">
      <c r="A200" s="32"/>
      <c r="B200" s="33" t="s">
        <v>376</v>
      </c>
      <c r="C200" s="76" t="s">
        <v>106</v>
      </c>
      <c r="D200" s="26" t="s">
        <v>22</v>
      </c>
      <c r="E200" s="27">
        <v>30</v>
      </c>
      <c r="F200" s="28"/>
      <c r="G200" s="28"/>
      <c r="H200" s="28">
        <f t="shared" si="8"/>
        <v>0</v>
      </c>
      <c r="I200" s="51"/>
    </row>
    <row r="201" spans="1:9" s="12" customFormat="1" ht="38.25" x14ac:dyDescent="0.25">
      <c r="A201" s="32"/>
      <c r="B201" s="33" t="s">
        <v>377</v>
      </c>
      <c r="C201" s="76" t="s">
        <v>178</v>
      </c>
      <c r="D201" s="26" t="s">
        <v>22</v>
      </c>
      <c r="E201" s="27">
        <v>15</v>
      </c>
      <c r="F201" s="28"/>
      <c r="G201" s="28"/>
      <c r="H201" s="28">
        <f t="shared" si="8"/>
        <v>0</v>
      </c>
      <c r="I201" s="51"/>
    </row>
    <row r="202" spans="1:9" s="12" customFormat="1" ht="25.5" x14ac:dyDescent="0.25">
      <c r="A202" s="32"/>
      <c r="B202" s="33" t="s">
        <v>378</v>
      </c>
      <c r="C202" s="76" t="s">
        <v>179</v>
      </c>
      <c r="D202" s="26" t="s">
        <v>22</v>
      </c>
      <c r="E202" s="27">
        <v>30</v>
      </c>
      <c r="F202" s="28"/>
      <c r="G202" s="28"/>
      <c r="H202" s="28">
        <f t="shared" si="8"/>
        <v>0</v>
      </c>
      <c r="I202" s="51"/>
    </row>
    <row r="203" spans="1:9" s="12" customFormat="1" ht="25.5" x14ac:dyDescent="0.25">
      <c r="A203" s="32"/>
      <c r="B203" s="33" t="s">
        <v>379</v>
      </c>
      <c r="C203" s="76" t="s">
        <v>180</v>
      </c>
      <c r="D203" s="26" t="s">
        <v>22</v>
      </c>
      <c r="E203" s="27">
        <v>30</v>
      </c>
      <c r="F203" s="28"/>
      <c r="G203" s="28"/>
      <c r="H203" s="28">
        <f t="shared" si="8"/>
        <v>0</v>
      </c>
      <c r="I203" s="51"/>
    </row>
    <row r="204" spans="1:9" s="12" customFormat="1" ht="25.5" x14ac:dyDescent="0.25">
      <c r="A204" s="32"/>
      <c r="B204" s="33" t="s">
        <v>380</v>
      </c>
      <c r="C204" s="76" t="s">
        <v>181</v>
      </c>
      <c r="D204" s="26" t="s">
        <v>22</v>
      </c>
      <c r="E204" s="27">
        <v>30</v>
      </c>
      <c r="F204" s="28"/>
      <c r="G204" s="28"/>
      <c r="H204" s="28">
        <f t="shared" si="8"/>
        <v>0</v>
      </c>
      <c r="I204" s="51"/>
    </row>
    <row r="205" spans="1:9" s="12" customFormat="1" ht="51" x14ac:dyDescent="0.25">
      <c r="A205" s="32"/>
      <c r="B205" s="33" t="s">
        <v>381</v>
      </c>
      <c r="C205" s="76" t="s">
        <v>182</v>
      </c>
      <c r="D205" s="26" t="s">
        <v>23</v>
      </c>
      <c r="E205" s="27">
        <v>2</v>
      </c>
      <c r="F205" s="28"/>
      <c r="G205" s="28"/>
      <c r="H205" s="28">
        <f t="shared" si="8"/>
        <v>0</v>
      </c>
      <c r="I205" s="51"/>
    </row>
    <row r="206" spans="1:9" s="12" customFormat="1" ht="51" x14ac:dyDescent="0.25">
      <c r="A206" s="32"/>
      <c r="B206" s="33" t="s">
        <v>382</v>
      </c>
      <c r="C206" s="76" t="s">
        <v>183</v>
      </c>
      <c r="D206" s="26" t="s">
        <v>23</v>
      </c>
      <c r="E206" s="27">
        <v>3</v>
      </c>
      <c r="F206" s="28"/>
      <c r="G206" s="28"/>
      <c r="H206" s="28">
        <f t="shared" si="8"/>
        <v>0</v>
      </c>
      <c r="I206" s="51"/>
    </row>
    <row r="207" spans="1:9" s="12" customFormat="1" ht="51" x14ac:dyDescent="0.25">
      <c r="A207" s="32"/>
      <c r="B207" s="33" t="s">
        <v>383</v>
      </c>
      <c r="C207" s="76" t="s">
        <v>184</v>
      </c>
      <c r="D207" s="26" t="s">
        <v>23</v>
      </c>
      <c r="E207" s="27">
        <v>2</v>
      </c>
      <c r="F207" s="28"/>
      <c r="G207" s="28"/>
      <c r="H207" s="28">
        <f t="shared" si="8"/>
        <v>0</v>
      </c>
      <c r="I207" s="51"/>
    </row>
    <row r="208" spans="1:9" s="12" customFormat="1" x14ac:dyDescent="0.25">
      <c r="A208" s="32"/>
      <c r="B208" s="65" t="s">
        <v>232</v>
      </c>
      <c r="C208" s="77" t="s">
        <v>32</v>
      </c>
      <c r="D208" s="26"/>
      <c r="E208" s="27"/>
      <c r="F208" s="28"/>
      <c r="G208" s="28"/>
      <c r="H208" s="31">
        <f>SUM(H209:H212)</f>
        <v>0</v>
      </c>
      <c r="I208" s="51"/>
    </row>
    <row r="209" spans="1:9" s="12" customFormat="1" ht="76.5" x14ac:dyDescent="0.25">
      <c r="A209" s="32"/>
      <c r="B209" s="33" t="s">
        <v>384</v>
      </c>
      <c r="C209" s="76" t="s">
        <v>185</v>
      </c>
      <c r="D209" s="26" t="s">
        <v>20</v>
      </c>
      <c r="E209" s="27">
        <v>25</v>
      </c>
      <c r="F209" s="28"/>
      <c r="G209" s="28"/>
      <c r="H209" s="28">
        <f>+ROUND(E209*F209,2)</f>
        <v>0</v>
      </c>
      <c r="I209" s="51"/>
    </row>
    <row r="210" spans="1:9" s="12" customFormat="1" ht="51" x14ac:dyDescent="0.25">
      <c r="A210" s="32"/>
      <c r="B210" s="33" t="s">
        <v>385</v>
      </c>
      <c r="C210" s="76" t="s">
        <v>186</v>
      </c>
      <c r="D210" s="26" t="s">
        <v>20</v>
      </c>
      <c r="E210" s="27">
        <v>25</v>
      </c>
      <c r="F210" s="28"/>
      <c r="G210" s="28"/>
      <c r="H210" s="28">
        <f>+ROUND(E210*F210,2)</f>
        <v>0</v>
      </c>
      <c r="I210" s="51"/>
    </row>
    <row r="211" spans="1:9" s="12" customFormat="1" ht="63.75" x14ac:dyDescent="0.25">
      <c r="A211" s="32"/>
      <c r="B211" s="33" t="s">
        <v>386</v>
      </c>
      <c r="C211" s="76" t="s">
        <v>187</v>
      </c>
      <c r="D211" s="26" t="s">
        <v>22</v>
      </c>
      <c r="E211" s="27">
        <v>20</v>
      </c>
      <c r="F211" s="28"/>
      <c r="G211" s="28"/>
      <c r="H211" s="28">
        <f>+ROUND(E211*F211,2)</f>
        <v>0</v>
      </c>
      <c r="I211" s="51"/>
    </row>
    <row r="212" spans="1:9" s="12" customFormat="1" ht="127.5" x14ac:dyDescent="0.25">
      <c r="A212" s="32"/>
      <c r="B212" s="33" t="s">
        <v>387</v>
      </c>
      <c r="C212" s="76" t="s">
        <v>173</v>
      </c>
      <c r="D212" s="26" t="s">
        <v>20</v>
      </c>
      <c r="E212" s="27">
        <v>25</v>
      </c>
      <c r="F212" s="28"/>
      <c r="G212" s="28"/>
      <c r="H212" s="28">
        <f>+ROUND(E212*F212,2)</f>
        <v>0</v>
      </c>
      <c r="I212" s="51"/>
    </row>
    <row r="213" spans="1:9" s="12" customFormat="1" x14ac:dyDescent="0.25">
      <c r="A213" s="32"/>
      <c r="B213" s="65" t="s">
        <v>233</v>
      </c>
      <c r="C213" s="77" t="s">
        <v>33</v>
      </c>
      <c r="D213" s="26"/>
      <c r="E213" s="27"/>
      <c r="F213" s="28"/>
      <c r="G213" s="28"/>
      <c r="H213" s="31">
        <f>+H214</f>
        <v>0</v>
      </c>
      <c r="I213" s="51"/>
    </row>
    <row r="214" spans="1:9" s="12" customFormat="1" ht="25.5" x14ac:dyDescent="0.25">
      <c r="A214" s="32"/>
      <c r="B214" s="33" t="s">
        <v>388</v>
      </c>
      <c r="C214" s="76" t="s">
        <v>194</v>
      </c>
      <c r="D214" s="26" t="s">
        <v>20</v>
      </c>
      <c r="E214" s="27">
        <v>56</v>
      </c>
      <c r="F214" s="28"/>
      <c r="G214" s="28"/>
      <c r="H214" s="28">
        <f>+ROUND(E214*F214,2)</f>
        <v>0</v>
      </c>
      <c r="I214" s="51"/>
    </row>
    <row r="215" spans="1:9" s="12" customFormat="1" x14ac:dyDescent="0.25">
      <c r="A215" s="32"/>
      <c r="B215" s="33">
        <v>0</v>
      </c>
      <c r="C215" s="76"/>
      <c r="D215" s="26"/>
      <c r="E215" s="27"/>
      <c r="F215" s="61"/>
      <c r="G215" s="28"/>
      <c r="H215" s="28"/>
    </row>
    <row r="216" spans="1:9" s="12" customFormat="1" ht="25.5" x14ac:dyDescent="0.25">
      <c r="A216" s="32"/>
      <c r="B216" s="72" t="s">
        <v>584</v>
      </c>
      <c r="C216" s="80" t="s">
        <v>589</v>
      </c>
      <c r="D216" s="72"/>
      <c r="E216" s="72"/>
      <c r="F216" s="72"/>
      <c r="G216" s="72"/>
      <c r="H216" s="71">
        <f>+H217+H234+H238+H244+H253+H255+H279+H289+H291+H349</f>
        <v>0</v>
      </c>
      <c r="I216" s="51"/>
    </row>
    <row r="217" spans="1:9" s="12" customFormat="1" x14ac:dyDescent="0.25">
      <c r="A217" s="32"/>
      <c r="B217" s="74" t="s">
        <v>25</v>
      </c>
      <c r="C217" s="78" t="s">
        <v>19</v>
      </c>
      <c r="D217" s="26"/>
      <c r="E217" s="27"/>
      <c r="F217" s="61"/>
      <c r="G217" s="28"/>
      <c r="H217" s="29">
        <f>+H218+H222</f>
        <v>0</v>
      </c>
    </row>
    <row r="218" spans="1:9" s="12" customFormat="1" x14ac:dyDescent="0.25">
      <c r="A218" s="32"/>
      <c r="B218" s="75" t="s">
        <v>394</v>
      </c>
      <c r="C218" s="77" t="s">
        <v>138</v>
      </c>
      <c r="D218" s="26"/>
      <c r="E218" s="27"/>
      <c r="F218" s="61"/>
      <c r="G218" s="28"/>
      <c r="H218" s="31">
        <f>SUM(H219:H221)</f>
        <v>0</v>
      </c>
    </row>
    <row r="219" spans="1:9" s="12" customFormat="1" ht="38.25" x14ac:dyDescent="0.25">
      <c r="A219" s="32"/>
      <c r="B219" s="33" t="s">
        <v>389</v>
      </c>
      <c r="C219" s="76" t="s">
        <v>37</v>
      </c>
      <c r="D219" s="26" t="s">
        <v>20</v>
      </c>
      <c r="E219" s="27">
        <v>20</v>
      </c>
      <c r="F219" s="28"/>
      <c r="G219" s="28"/>
      <c r="H219" s="28">
        <f>+ROUND(E219*F219,2)</f>
        <v>0</v>
      </c>
      <c r="I219" s="51"/>
    </row>
    <row r="220" spans="1:9" s="12" customFormat="1" ht="38.25" x14ac:dyDescent="0.25">
      <c r="A220" s="32"/>
      <c r="B220" s="33" t="s">
        <v>390</v>
      </c>
      <c r="C220" s="76" t="s">
        <v>92</v>
      </c>
      <c r="D220" s="26" t="s">
        <v>20</v>
      </c>
      <c r="E220" s="27">
        <v>30.24</v>
      </c>
      <c r="F220" s="28"/>
      <c r="G220" s="28"/>
      <c r="H220" s="28">
        <f>+ROUND(E220*F220,2)</f>
        <v>0</v>
      </c>
      <c r="I220" s="51"/>
    </row>
    <row r="221" spans="1:9" s="12" customFormat="1" ht="38.25" x14ac:dyDescent="0.25">
      <c r="A221" s="32"/>
      <c r="B221" s="33" t="s">
        <v>391</v>
      </c>
      <c r="C221" s="76" t="s">
        <v>146</v>
      </c>
      <c r="D221" s="26" t="s">
        <v>20</v>
      </c>
      <c r="E221" s="27">
        <v>13</v>
      </c>
      <c r="F221" s="28"/>
      <c r="G221" s="28"/>
      <c r="H221" s="28">
        <f>+ROUND(E221*F221,2)</f>
        <v>0</v>
      </c>
      <c r="I221" s="51"/>
    </row>
    <row r="222" spans="1:9" s="12" customFormat="1" x14ac:dyDescent="0.25">
      <c r="A222" s="32"/>
      <c r="B222" s="65" t="s">
        <v>395</v>
      </c>
      <c r="C222" s="77" t="s">
        <v>139</v>
      </c>
      <c r="D222" s="26"/>
      <c r="E222" s="27"/>
      <c r="F222" s="28"/>
      <c r="G222" s="28"/>
      <c r="H222" s="31">
        <f>SUM(H223:H233)</f>
        <v>0</v>
      </c>
      <c r="I222" s="51"/>
    </row>
    <row r="223" spans="1:9" s="12" customFormat="1" ht="25.5" x14ac:dyDescent="0.25">
      <c r="A223" s="32"/>
      <c r="B223" s="33" t="s">
        <v>392</v>
      </c>
      <c r="C223" s="76" t="s">
        <v>147</v>
      </c>
      <c r="D223" s="26" t="s">
        <v>22</v>
      </c>
      <c r="E223" s="27">
        <v>81.05</v>
      </c>
      <c r="F223" s="28"/>
      <c r="G223" s="28"/>
      <c r="H223" s="28">
        <f t="shared" ref="H223" si="9">+ROUND(E223*F223,2)</f>
        <v>0</v>
      </c>
      <c r="I223" s="51"/>
    </row>
    <row r="224" spans="1:9" s="12" customFormat="1" ht="51" x14ac:dyDescent="0.25">
      <c r="A224" s="32"/>
      <c r="B224" s="33" t="s">
        <v>393</v>
      </c>
      <c r="C224" s="76" t="s">
        <v>91</v>
      </c>
      <c r="D224" s="26" t="s">
        <v>23</v>
      </c>
      <c r="E224" s="27">
        <v>5</v>
      </c>
      <c r="F224" s="28"/>
      <c r="G224" s="28"/>
      <c r="H224" s="28">
        <f>+ROUND(E224*F224,2)</f>
        <v>0</v>
      </c>
      <c r="I224" s="51"/>
    </row>
    <row r="225" spans="1:9" s="12" customFormat="1" ht="102" x14ac:dyDescent="0.25">
      <c r="A225" s="32"/>
      <c r="B225" s="33" t="s">
        <v>428</v>
      </c>
      <c r="C225" s="76" t="s">
        <v>188</v>
      </c>
      <c r="D225" s="26" t="s">
        <v>23</v>
      </c>
      <c r="E225" s="27">
        <v>7</v>
      </c>
      <c r="F225" s="28"/>
      <c r="G225" s="28"/>
      <c r="H225" s="28">
        <f t="shared" ref="H225:H227" si="10">+ROUND(E225*F225,2)</f>
        <v>0</v>
      </c>
      <c r="I225" s="51"/>
    </row>
    <row r="226" spans="1:9" s="12" customFormat="1" ht="102" x14ac:dyDescent="0.25">
      <c r="A226" s="32"/>
      <c r="B226" s="33" t="s">
        <v>429</v>
      </c>
      <c r="C226" s="76" t="s">
        <v>189</v>
      </c>
      <c r="D226" s="26" t="s">
        <v>23</v>
      </c>
      <c r="E226" s="27">
        <v>4</v>
      </c>
      <c r="F226" s="28"/>
      <c r="G226" s="28"/>
      <c r="H226" s="28">
        <f t="shared" si="10"/>
        <v>0</v>
      </c>
      <c r="I226" s="51"/>
    </row>
    <row r="227" spans="1:9" s="12" customFormat="1" ht="114.75" x14ac:dyDescent="0.25">
      <c r="A227" s="32"/>
      <c r="B227" s="33" t="s">
        <v>430</v>
      </c>
      <c r="C227" s="76" t="s">
        <v>190</v>
      </c>
      <c r="D227" s="26" t="s">
        <v>23</v>
      </c>
      <c r="E227" s="27">
        <v>2</v>
      </c>
      <c r="F227" s="28"/>
      <c r="G227" s="28"/>
      <c r="H227" s="28">
        <f t="shared" si="10"/>
        <v>0</v>
      </c>
      <c r="I227" s="51"/>
    </row>
    <row r="228" spans="1:9" s="12" customFormat="1" ht="102" x14ac:dyDescent="0.25">
      <c r="A228" s="32"/>
      <c r="B228" s="33" t="s">
        <v>431</v>
      </c>
      <c r="C228" s="76" t="s">
        <v>191</v>
      </c>
      <c r="D228" s="26" t="s">
        <v>23</v>
      </c>
      <c r="E228" s="27">
        <v>2</v>
      </c>
      <c r="F228" s="28"/>
      <c r="G228" s="28"/>
      <c r="H228" s="28">
        <f>+ROUND(E228*F228,2)</f>
        <v>0</v>
      </c>
      <c r="I228" s="51"/>
    </row>
    <row r="229" spans="1:9" s="12" customFormat="1" ht="38.25" x14ac:dyDescent="0.25">
      <c r="A229" s="32"/>
      <c r="B229" s="33" t="s">
        <v>432</v>
      </c>
      <c r="C229" s="76" t="s">
        <v>65</v>
      </c>
      <c r="D229" s="26" t="s">
        <v>23</v>
      </c>
      <c r="E229" s="27">
        <v>2</v>
      </c>
      <c r="F229" s="28"/>
      <c r="G229" s="28"/>
      <c r="H229" s="28">
        <f t="shared" ref="H229:H230" si="11">+ROUND(E229*F229,2)</f>
        <v>0</v>
      </c>
      <c r="I229" s="51"/>
    </row>
    <row r="230" spans="1:9" s="12" customFormat="1" ht="38.25" x14ac:dyDescent="0.25">
      <c r="A230" s="32"/>
      <c r="B230" s="33" t="s">
        <v>433</v>
      </c>
      <c r="C230" s="76" t="s">
        <v>66</v>
      </c>
      <c r="D230" s="26" t="s">
        <v>20</v>
      </c>
      <c r="E230" s="27">
        <v>10</v>
      </c>
      <c r="F230" s="28"/>
      <c r="G230" s="28"/>
      <c r="H230" s="28">
        <f t="shared" si="11"/>
        <v>0</v>
      </c>
      <c r="I230" s="51"/>
    </row>
    <row r="231" spans="1:9" s="12" customFormat="1" ht="25.5" x14ac:dyDescent="0.25">
      <c r="A231" s="32"/>
      <c r="B231" s="33" t="s">
        <v>434</v>
      </c>
      <c r="C231" s="76" t="s">
        <v>93</v>
      </c>
      <c r="D231" s="26" t="s">
        <v>20</v>
      </c>
      <c r="E231" s="27">
        <v>30.24</v>
      </c>
      <c r="F231" s="28"/>
      <c r="G231" s="28"/>
      <c r="H231" s="28">
        <f>+ROUND(E231*F231,2)</f>
        <v>0</v>
      </c>
      <c r="I231" s="51"/>
    </row>
    <row r="232" spans="1:9" s="12" customFormat="1" x14ac:dyDescent="0.25">
      <c r="A232" s="32"/>
      <c r="B232" s="33" t="s">
        <v>435</v>
      </c>
      <c r="C232" s="76" t="s">
        <v>94</v>
      </c>
      <c r="D232" s="26" t="s">
        <v>20</v>
      </c>
      <c r="E232" s="27">
        <v>19.2</v>
      </c>
      <c r="F232" s="28"/>
      <c r="G232" s="28"/>
      <c r="H232" s="28">
        <f>+ROUND(E232*F232,2)</f>
        <v>0</v>
      </c>
      <c r="I232" s="51"/>
    </row>
    <row r="233" spans="1:9" s="12" customFormat="1" ht="51" x14ac:dyDescent="0.25">
      <c r="A233" s="32"/>
      <c r="B233" s="33" t="s">
        <v>436</v>
      </c>
      <c r="C233" s="76" t="s">
        <v>148</v>
      </c>
      <c r="D233" s="26" t="s">
        <v>24</v>
      </c>
      <c r="E233" s="27">
        <v>1800</v>
      </c>
      <c r="F233" s="28"/>
      <c r="G233" s="28"/>
      <c r="H233" s="28">
        <f t="shared" ref="H233" si="12">+ROUND(E233*F233,2)</f>
        <v>0</v>
      </c>
      <c r="I233" s="51"/>
    </row>
    <row r="234" spans="1:9" s="12" customFormat="1" x14ac:dyDescent="0.25">
      <c r="A234" s="32"/>
      <c r="B234" s="73" t="s">
        <v>396</v>
      </c>
      <c r="C234" s="78" t="s">
        <v>26</v>
      </c>
      <c r="D234" s="26"/>
      <c r="E234" s="27"/>
      <c r="F234" s="28"/>
      <c r="G234" s="28"/>
      <c r="H234" s="29">
        <f>SUM(H235:H237)</f>
        <v>0</v>
      </c>
      <c r="I234" s="51"/>
    </row>
    <row r="235" spans="1:9" s="12" customFormat="1" ht="127.5" x14ac:dyDescent="0.25">
      <c r="A235" s="32"/>
      <c r="B235" s="33" t="s">
        <v>437</v>
      </c>
      <c r="C235" s="76" t="s">
        <v>76</v>
      </c>
      <c r="D235" s="26" t="s">
        <v>20</v>
      </c>
      <c r="E235" s="27">
        <v>25.79</v>
      </c>
      <c r="F235" s="28"/>
      <c r="G235" s="28"/>
      <c r="H235" s="28">
        <f>+ROUND(E235*F235,2)</f>
        <v>0</v>
      </c>
      <c r="I235" s="51"/>
    </row>
    <row r="236" spans="1:9" s="12" customFormat="1" ht="63.75" x14ac:dyDescent="0.25">
      <c r="A236" s="32"/>
      <c r="B236" s="33" t="s">
        <v>438</v>
      </c>
      <c r="C236" s="76" t="s">
        <v>123</v>
      </c>
      <c r="D236" s="26" t="s">
        <v>23</v>
      </c>
      <c r="E236" s="27">
        <v>1</v>
      </c>
      <c r="F236" s="28"/>
      <c r="G236" s="28"/>
      <c r="H236" s="28">
        <f>+ROUND(E236*F236,2)</f>
        <v>0</v>
      </c>
      <c r="I236" s="51"/>
    </row>
    <row r="237" spans="1:9" s="12" customFormat="1" ht="51" x14ac:dyDescent="0.25">
      <c r="A237" s="32"/>
      <c r="B237" s="33" t="s">
        <v>439</v>
      </c>
      <c r="C237" s="76" t="s">
        <v>192</v>
      </c>
      <c r="D237" s="26" t="s">
        <v>20</v>
      </c>
      <c r="E237" s="27">
        <v>1322.49</v>
      </c>
      <c r="F237" s="28"/>
      <c r="G237" s="28"/>
      <c r="H237" s="28">
        <f>+ROUND(E237*F237,2)</f>
        <v>0</v>
      </c>
      <c r="I237" s="51"/>
    </row>
    <row r="238" spans="1:9" s="12" customFormat="1" x14ac:dyDescent="0.25">
      <c r="A238" s="32"/>
      <c r="B238" s="73" t="s">
        <v>397</v>
      </c>
      <c r="C238" s="78" t="s">
        <v>132</v>
      </c>
      <c r="D238" s="26"/>
      <c r="E238" s="27"/>
      <c r="F238" s="28"/>
      <c r="G238" s="28"/>
      <c r="H238" s="36">
        <f>SUM(H239:H243)</f>
        <v>0</v>
      </c>
      <c r="I238" s="51"/>
    </row>
    <row r="239" spans="1:9" s="12" customFormat="1" ht="51" x14ac:dyDescent="0.25">
      <c r="A239" s="32"/>
      <c r="B239" s="33" t="s">
        <v>440</v>
      </c>
      <c r="C239" s="76" t="s">
        <v>82</v>
      </c>
      <c r="D239" s="26" t="s">
        <v>22</v>
      </c>
      <c r="E239" s="27">
        <v>32</v>
      </c>
      <c r="F239" s="28"/>
      <c r="G239" s="28"/>
      <c r="H239" s="28">
        <f>+ROUND(E239*F239,2)</f>
        <v>0</v>
      </c>
      <c r="I239" s="51"/>
    </row>
    <row r="240" spans="1:9" s="12" customFormat="1" ht="63.75" x14ac:dyDescent="0.25">
      <c r="A240" s="32"/>
      <c r="B240" s="33" t="s">
        <v>441</v>
      </c>
      <c r="C240" s="76" t="s">
        <v>131</v>
      </c>
      <c r="D240" s="26" t="s">
        <v>20</v>
      </c>
      <c r="E240" s="27">
        <v>3.6</v>
      </c>
      <c r="F240" s="28"/>
      <c r="G240" s="28"/>
      <c r="H240" s="28">
        <f>+ROUND(E240*F240,2)</f>
        <v>0</v>
      </c>
      <c r="I240" s="51"/>
    </row>
    <row r="241" spans="1:9" s="12" customFormat="1" ht="76.5" x14ac:dyDescent="0.25">
      <c r="A241" s="32"/>
      <c r="B241" s="33" t="s">
        <v>442</v>
      </c>
      <c r="C241" s="76" t="s">
        <v>79</v>
      </c>
      <c r="D241" s="26" t="s">
        <v>20</v>
      </c>
      <c r="E241" s="27">
        <v>8.64</v>
      </c>
      <c r="F241" s="28"/>
      <c r="G241" s="28"/>
      <c r="H241" s="28">
        <f>+ROUND(E241*F241,2)</f>
        <v>0</v>
      </c>
      <c r="I241" s="51"/>
    </row>
    <row r="242" spans="1:9" s="12" customFormat="1" ht="38.25" x14ac:dyDescent="0.25">
      <c r="A242" s="32"/>
      <c r="B242" s="33" t="s">
        <v>443</v>
      </c>
      <c r="C242" s="76" t="s">
        <v>63</v>
      </c>
      <c r="D242" s="26" t="s">
        <v>20</v>
      </c>
      <c r="E242" s="27">
        <v>9.5</v>
      </c>
      <c r="F242" s="28"/>
      <c r="G242" s="28"/>
      <c r="H242" s="28">
        <f>+ROUND(E242*F242,2)</f>
        <v>0</v>
      </c>
      <c r="I242" s="51"/>
    </row>
    <row r="243" spans="1:9" s="12" customFormat="1" ht="63.75" x14ac:dyDescent="0.25">
      <c r="A243" s="32"/>
      <c r="B243" s="33" t="s">
        <v>444</v>
      </c>
      <c r="C243" s="76" t="s">
        <v>80</v>
      </c>
      <c r="D243" s="26" t="s">
        <v>22</v>
      </c>
      <c r="E243" s="27">
        <v>3.05</v>
      </c>
      <c r="F243" s="28"/>
      <c r="G243" s="28"/>
      <c r="H243" s="28">
        <f>+ROUND(E243*F243,2)</f>
        <v>0</v>
      </c>
      <c r="I243" s="51"/>
    </row>
    <row r="244" spans="1:9" s="12" customFormat="1" x14ac:dyDescent="0.25">
      <c r="A244" s="32"/>
      <c r="B244" s="73" t="s">
        <v>398</v>
      </c>
      <c r="C244" s="78" t="s">
        <v>27</v>
      </c>
      <c r="D244" s="34"/>
      <c r="E244" s="35"/>
      <c r="F244" s="42"/>
      <c r="G244" s="36"/>
      <c r="H244" s="36">
        <f>+H245+H248</f>
        <v>0</v>
      </c>
      <c r="I244" s="51"/>
    </row>
    <row r="245" spans="1:9" s="12" customFormat="1" x14ac:dyDescent="0.25">
      <c r="A245" s="32"/>
      <c r="B245" s="65" t="s">
        <v>399</v>
      </c>
      <c r="C245" s="77" t="s">
        <v>140</v>
      </c>
      <c r="D245" s="26"/>
      <c r="E245" s="27"/>
      <c r="F245" s="28"/>
      <c r="G245" s="28"/>
      <c r="H245" s="31">
        <f>SUM(H246:H247)</f>
        <v>0</v>
      </c>
      <c r="I245" s="51"/>
    </row>
    <row r="246" spans="1:9" s="12" customFormat="1" ht="25.5" x14ac:dyDescent="0.25">
      <c r="A246" s="32"/>
      <c r="B246" s="33" t="s">
        <v>445</v>
      </c>
      <c r="C246" s="76" t="s">
        <v>149</v>
      </c>
      <c r="D246" s="26" t="s">
        <v>22</v>
      </c>
      <c r="E246" s="27">
        <v>20.8</v>
      </c>
      <c r="F246" s="28"/>
      <c r="G246" s="28"/>
      <c r="H246" s="28">
        <f>+ROUND(E246*F246,2)</f>
        <v>0</v>
      </c>
      <c r="I246" s="51"/>
    </row>
    <row r="247" spans="1:9" s="12" customFormat="1" ht="38.25" x14ac:dyDescent="0.25">
      <c r="A247" s="32"/>
      <c r="B247" s="33" t="s">
        <v>446</v>
      </c>
      <c r="C247" s="76" t="s">
        <v>150</v>
      </c>
      <c r="D247" s="26" t="s">
        <v>20</v>
      </c>
      <c r="E247" s="27">
        <v>82.9</v>
      </c>
      <c r="F247" s="28"/>
      <c r="G247" s="28"/>
      <c r="H247" s="28">
        <f>+ROUND(E247*F247,2)</f>
        <v>0</v>
      </c>
      <c r="I247" s="51"/>
    </row>
    <row r="248" spans="1:9" s="12" customFormat="1" x14ac:dyDescent="0.25">
      <c r="A248" s="32"/>
      <c r="B248" s="65" t="s">
        <v>400</v>
      </c>
      <c r="C248" s="77" t="s">
        <v>141</v>
      </c>
      <c r="D248" s="34"/>
      <c r="E248" s="27"/>
      <c r="F248" s="28"/>
      <c r="G248" s="28"/>
      <c r="H248" s="31">
        <f>SUM(H249:H252)</f>
        <v>0</v>
      </c>
      <c r="I248" s="51"/>
    </row>
    <row r="249" spans="1:9" s="12" customFormat="1" ht="63.75" x14ac:dyDescent="0.25">
      <c r="A249" s="32"/>
      <c r="B249" s="33" t="s">
        <v>447</v>
      </c>
      <c r="C249" s="76" t="s">
        <v>153</v>
      </c>
      <c r="D249" s="26" t="s">
        <v>23</v>
      </c>
      <c r="E249" s="27">
        <v>4</v>
      </c>
      <c r="F249" s="28"/>
      <c r="G249" s="28"/>
      <c r="H249" s="28">
        <f>+ROUND(E249*F249,2)</f>
        <v>0</v>
      </c>
      <c r="I249" s="51"/>
    </row>
    <row r="250" spans="1:9" s="12" customFormat="1" ht="51" x14ac:dyDescent="0.25">
      <c r="A250" s="32"/>
      <c r="B250" s="33" t="s">
        <v>448</v>
      </c>
      <c r="C250" s="76" t="s">
        <v>154</v>
      </c>
      <c r="D250" s="26" t="s">
        <v>22</v>
      </c>
      <c r="E250" s="27">
        <v>3</v>
      </c>
      <c r="F250" s="28"/>
      <c r="G250" s="28"/>
      <c r="H250" s="28">
        <f>+ROUND(E250*F250,2)</f>
        <v>0</v>
      </c>
      <c r="I250" s="51"/>
    </row>
    <row r="251" spans="1:9" s="12" customFormat="1" ht="38.25" x14ac:dyDescent="0.25">
      <c r="A251" s="32"/>
      <c r="B251" s="33" t="s">
        <v>449</v>
      </c>
      <c r="C251" s="76" t="s">
        <v>155</v>
      </c>
      <c r="D251" s="26" t="s">
        <v>28</v>
      </c>
      <c r="E251" s="27">
        <v>34.200000000000003</v>
      </c>
      <c r="F251" s="28"/>
      <c r="G251" s="28"/>
      <c r="H251" s="28">
        <f>+ROUND(E251*F251,2)</f>
        <v>0</v>
      </c>
      <c r="I251" s="51"/>
    </row>
    <row r="252" spans="1:9" s="12" customFormat="1" ht="63.75" x14ac:dyDescent="0.25">
      <c r="A252" s="32"/>
      <c r="B252" s="33" t="s">
        <v>450</v>
      </c>
      <c r="C252" s="76" t="s">
        <v>156</v>
      </c>
      <c r="D252" s="26" t="s">
        <v>23</v>
      </c>
      <c r="E252" s="27">
        <v>1</v>
      </c>
      <c r="F252" s="28"/>
      <c r="G252" s="28"/>
      <c r="H252" s="28">
        <f>+ROUND(E252*F252,2)</f>
        <v>0</v>
      </c>
      <c r="I252" s="51"/>
    </row>
    <row r="253" spans="1:9" s="12" customFormat="1" x14ac:dyDescent="0.25">
      <c r="A253" s="32"/>
      <c r="B253" s="74" t="s">
        <v>401</v>
      </c>
      <c r="C253" s="78" t="s">
        <v>126</v>
      </c>
      <c r="D253" s="26"/>
      <c r="E253" s="27"/>
      <c r="F253" s="28"/>
      <c r="G253" s="28"/>
      <c r="H253" s="36">
        <f>+H254</f>
        <v>0</v>
      </c>
      <c r="I253" s="51"/>
    </row>
    <row r="254" spans="1:9" s="12" customFormat="1" ht="38.25" x14ac:dyDescent="0.25">
      <c r="A254" s="32"/>
      <c r="B254" s="33" t="s">
        <v>451</v>
      </c>
      <c r="C254" s="76" t="s">
        <v>83</v>
      </c>
      <c r="D254" s="26" t="s">
        <v>23</v>
      </c>
      <c r="E254" s="27">
        <v>30</v>
      </c>
      <c r="F254" s="28"/>
      <c r="G254" s="28"/>
      <c r="H254" s="28">
        <f>+ROUND(E254*F254,2)</f>
        <v>0</v>
      </c>
      <c r="I254" s="51"/>
    </row>
    <row r="255" spans="1:9" s="12" customFormat="1" x14ac:dyDescent="0.25">
      <c r="A255" s="32"/>
      <c r="B255" s="73" t="s">
        <v>402</v>
      </c>
      <c r="C255" s="78" t="s">
        <v>30</v>
      </c>
      <c r="D255" s="34"/>
      <c r="E255" s="35"/>
      <c r="F255" s="42"/>
      <c r="G255" s="36"/>
      <c r="H255" s="36">
        <f>+H256+H258+H262+H265</f>
        <v>0</v>
      </c>
      <c r="I255" s="51"/>
    </row>
    <row r="256" spans="1:9" s="12" customFormat="1" x14ac:dyDescent="0.25">
      <c r="A256" s="32"/>
      <c r="B256" s="65" t="s">
        <v>403</v>
      </c>
      <c r="C256" s="77" t="s">
        <v>140</v>
      </c>
      <c r="D256" s="26"/>
      <c r="E256" s="27"/>
      <c r="F256" s="28"/>
      <c r="G256" s="28"/>
      <c r="H256" s="31">
        <f>SUM(H257:H257)</f>
        <v>0</v>
      </c>
      <c r="I256" s="51"/>
    </row>
    <row r="257" spans="1:9" s="12" customFormat="1" ht="38.25" x14ac:dyDescent="0.25">
      <c r="A257" s="32"/>
      <c r="B257" s="33" t="s">
        <v>452</v>
      </c>
      <c r="C257" s="76" t="s">
        <v>157</v>
      </c>
      <c r="D257" s="26" t="s">
        <v>20</v>
      </c>
      <c r="E257" s="27">
        <v>21</v>
      </c>
      <c r="F257" s="28"/>
      <c r="G257" s="28"/>
      <c r="H257" s="28">
        <f>+ROUND(E257*F257,2)</f>
        <v>0</v>
      </c>
      <c r="I257" s="51"/>
    </row>
    <row r="258" spans="1:9" s="12" customFormat="1" x14ac:dyDescent="0.25">
      <c r="A258" s="32"/>
      <c r="B258" s="65" t="s">
        <v>404</v>
      </c>
      <c r="C258" s="77" t="s">
        <v>138</v>
      </c>
      <c r="D258" s="34"/>
      <c r="E258" s="27"/>
      <c r="F258" s="28"/>
      <c r="G258" s="28"/>
      <c r="H258" s="31">
        <f>SUM(H259:H261)</f>
        <v>0</v>
      </c>
      <c r="I258" s="51"/>
    </row>
    <row r="259" spans="1:9" s="12" customFormat="1" ht="38.25" x14ac:dyDescent="0.25">
      <c r="A259" s="32"/>
      <c r="B259" s="33" t="s">
        <v>453</v>
      </c>
      <c r="C259" s="76" t="s">
        <v>158</v>
      </c>
      <c r="D259" s="26" t="s">
        <v>23</v>
      </c>
      <c r="E259" s="27">
        <v>8</v>
      </c>
      <c r="F259" s="28"/>
      <c r="G259" s="28"/>
      <c r="H259" s="28">
        <f>+ROUND(E259*F259,2)</f>
        <v>0</v>
      </c>
      <c r="I259" s="51"/>
    </row>
    <row r="260" spans="1:9" s="12" customFormat="1" ht="38.25" x14ac:dyDescent="0.25">
      <c r="A260" s="32"/>
      <c r="B260" s="33" t="s">
        <v>454</v>
      </c>
      <c r="C260" s="76" t="s">
        <v>159</v>
      </c>
      <c r="D260" s="26" t="s">
        <v>23</v>
      </c>
      <c r="E260" s="27">
        <v>5</v>
      </c>
      <c r="F260" s="28"/>
      <c r="G260" s="28"/>
      <c r="H260" s="28">
        <f>+ROUND(E260*F260,2)</f>
        <v>0</v>
      </c>
      <c r="I260" s="51"/>
    </row>
    <row r="261" spans="1:9" s="12" customFormat="1" ht="51" x14ac:dyDescent="0.25">
      <c r="A261" s="32"/>
      <c r="B261" s="33" t="s">
        <v>455</v>
      </c>
      <c r="C261" s="76" t="s">
        <v>160</v>
      </c>
      <c r="D261" s="26" t="s">
        <v>31</v>
      </c>
      <c r="E261" s="27">
        <v>2</v>
      </c>
      <c r="F261" s="28"/>
      <c r="G261" s="28"/>
      <c r="H261" s="28">
        <f>+ROUND(E261*F261,2)</f>
        <v>0</v>
      </c>
      <c r="I261" s="51"/>
    </row>
    <row r="262" spans="1:9" s="12" customFormat="1" x14ac:dyDescent="0.25">
      <c r="A262" s="32"/>
      <c r="B262" s="65" t="s">
        <v>405</v>
      </c>
      <c r="C262" s="77" t="s">
        <v>142</v>
      </c>
      <c r="D262" s="34"/>
      <c r="E262" s="27"/>
      <c r="F262" s="28"/>
      <c r="G262" s="28"/>
      <c r="H262" s="31">
        <f>SUM(H263:H264)</f>
        <v>0</v>
      </c>
      <c r="I262" s="51"/>
    </row>
    <row r="263" spans="1:9" s="12" customFormat="1" ht="63.75" x14ac:dyDescent="0.25">
      <c r="A263" s="32"/>
      <c r="B263" s="33" t="s">
        <v>456</v>
      </c>
      <c r="C263" s="76" t="s">
        <v>161</v>
      </c>
      <c r="D263" s="26" t="s">
        <v>20</v>
      </c>
      <c r="E263" s="27">
        <v>15</v>
      </c>
      <c r="F263" s="28"/>
      <c r="G263" s="28"/>
      <c r="H263" s="28">
        <f>+ROUND(E263*F263,2)</f>
        <v>0</v>
      </c>
      <c r="I263" s="51"/>
    </row>
    <row r="264" spans="1:9" s="12" customFormat="1" ht="63.75" x14ac:dyDescent="0.25">
      <c r="A264" s="32"/>
      <c r="B264" s="33" t="s">
        <v>457</v>
      </c>
      <c r="C264" s="76" t="s">
        <v>162</v>
      </c>
      <c r="D264" s="26" t="s">
        <v>20</v>
      </c>
      <c r="E264" s="27">
        <v>21</v>
      </c>
      <c r="F264" s="28"/>
      <c r="G264" s="28"/>
      <c r="H264" s="28">
        <f>+ROUND(E264*F264,2)</f>
        <v>0</v>
      </c>
      <c r="I264" s="51"/>
    </row>
    <row r="265" spans="1:9" s="12" customFormat="1" x14ac:dyDescent="0.25">
      <c r="A265" s="32"/>
      <c r="B265" s="65" t="s">
        <v>406</v>
      </c>
      <c r="C265" s="77" t="s">
        <v>143</v>
      </c>
      <c r="D265" s="34"/>
      <c r="E265" s="27"/>
      <c r="F265" s="28"/>
      <c r="G265" s="28"/>
      <c r="H265" s="31">
        <f>SUM(H266:H278)</f>
        <v>0</v>
      </c>
      <c r="I265" s="51"/>
    </row>
    <row r="266" spans="1:9" s="12" customFormat="1" ht="38.25" x14ac:dyDescent="0.25">
      <c r="A266" s="32"/>
      <c r="B266" s="33" t="s">
        <v>458</v>
      </c>
      <c r="C266" s="76" t="s">
        <v>121</v>
      </c>
      <c r="D266" s="26" t="s">
        <v>31</v>
      </c>
      <c r="E266" s="27">
        <v>6</v>
      </c>
      <c r="F266" s="28"/>
      <c r="G266" s="28"/>
      <c r="H266" s="28">
        <f>+ROUND(E266*F266,2)</f>
        <v>0</v>
      </c>
      <c r="I266" s="51"/>
    </row>
    <row r="267" spans="1:9" s="12" customFormat="1" ht="38.25" x14ac:dyDescent="0.25">
      <c r="A267" s="32"/>
      <c r="B267" s="33" t="s">
        <v>459</v>
      </c>
      <c r="C267" s="76" t="s">
        <v>88</v>
      </c>
      <c r="D267" s="26" t="s">
        <v>23</v>
      </c>
      <c r="E267" s="27">
        <v>4</v>
      </c>
      <c r="F267" s="28"/>
      <c r="G267" s="28"/>
      <c r="H267" s="28">
        <f>+ROUND(E267*F267,2)</f>
        <v>0</v>
      </c>
      <c r="I267" s="51"/>
    </row>
    <row r="268" spans="1:9" s="12" customFormat="1" ht="38.25" x14ac:dyDescent="0.25">
      <c r="A268" s="32"/>
      <c r="B268" s="33" t="s">
        <v>460</v>
      </c>
      <c r="C268" s="76" t="s">
        <v>89</v>
      </c>
      <c r="D268" s="26" t="s">
        <v>23</v>
      </c>
      <c r="E268" s="27">
        <v>4</v>
      </c>
      <c r="F268" s="28"/>
      <c r="G268" s="28"/>
      <c r="H268" s="28">
        <f>+ROUND(E268*F268,2)</f>
        <v>0</v>
      </c>
      <c r="I268" s="51"/>
    </row>
    <row r="269" spans="1:9" s="12" customFormat="1" ht="38.25" x14ac:dyDescent="0.25">
      <c r="A269" s="32"/>
      <c r="B269" s="33" t="s">
        <v>461</v>
      </c>
      <c r="C269" s="76" t="s">
        <v>90</v>
      </c>
      <c r="D269" s="26" t="s">
        <v>23</v>
      </c>
      <c r="E269" s="27">
        <v>4</v>
      </c>
      <c r="F269" s="28"/>
      <c r="G269" s="28"/>
      <c r="H269" s="28">
        <f>+ROUND(E269*F269,2)</f>
        <v>0</v>
      </c>
      <c r="I269" s="51"/>
    </row>
    <row r="270" spans="1:9" s="12" customFormat="1" ht="63.75" x14ac:dyDescent="0.25">
      <c r="A270" s="32"/>
      <c r="B270" s="33" t="s">
        <v>462</v>
      </c>
      <c r="C270" s="76" t="s">
        <v>163</v>
      </c>
      <c r="D270" s="26" t="s">
        <v>23</v>
      </c>
      <c r="E270" s="27">
        <v>4</v>
      </c>
      <c r="F270" s="28"/>
      <c r="G270" s="28"/>
      <c r="H270" s="28">
        <f t="shared" ref="H270:H278" si="13">+ROUND(E270*F270,2)</f>
        <v>0</v>
      </c>
      <c r="I270" s="51"/>
    </row>
    <row r="271" spans="1:9" s="12" customFormat="1" ht="63.75" x14ac:dyDescent="0.25">
      <c r="A271" s="32"/>
      <c r="B271" s="33" t="s">
        <v>463</v>
      </c>
      <c r="C271" s="76" t="s">
        <v>164</v>
      </c>
      <c r="D271" s="26" t="s">
        <v>23</v>
      </c>
      <c r="E271" s="27">
        <v>4</v>
      </c>
      <c r="F271" s="28"/>
      <c r="G271" s="28"/>
      <c r="H271" s="28">
        <f t="shared" si="13"/>
        <v>0</v>
      </c>
      <c r="I271" s="51"/>
    </row>
    <row r="272" spans="1:9" s="12" customFormat="1" ht="38.25" x14ac:dyDescent="0.25">
      <c r="A272" s="32"/>
      <c r="B272" s="33" t="s">
        <v>464</v>
      </c>
      <c r="C272" s="76" t="s">
        <v>165</v>
      </c>
      <c r="D272" s="26" t="s">
        <v>23</v>
      </c>
      <c r="E272" s="27">
        <v>4</v>
      </c>
      <c r="F272" s="28"/>
      <c r="G272" s="28"/>
      <c r="H272" s="28">
        <f t="shared" si="13"/>
        <v>0</v>
      </c>
      <c r="I272" s="51"/>
    </row>
    <row r="273" spans="1:9" s="12" customFormat="1" ht="38.25" x14ac:dyDescent="0.25">
      <c r="A273" s="32"/>
      <c r="B273" s="33" t="s">
        <v>465</v>
      </c>
      <c r="C273" s="76" t="s">
        <v>166</v>
      </c>
      <c r="D273" s="26" t="s">
        <v>23</v>
      </c>
      <c r="E273" s="27">
        <v>4</v>
      </c>
      <c r="F273" s="28"/>
      <c r="G273" s="28"/>
      <c r="H273" s="28">
        <f t="shared" si="13"/>
        <v>0</v>
      </c>
      <c r="I273" s="51"/>
    </row>
    <row r="274" spans="1:9" s="12" customFormat="1" ht="51" x14ac:dyDescent="0.25">
      <c r="A274" s="32"/>
      <c r="B274" s="33" t="s">
        <v>466</v>
      </c>
      <c r="C274" s="76" t="s">
        <v>167</v>
      </c>
      <c r="D274" s="26" t="s">
        <v>23</v>
      </c>
      <c r="E274" s="27">
        <v>4</v>
      </c>
      <c r="F274" s="28"/>
      <c r="G274" s="28"/>
      <c r="H274" s="28">
        <f t="shared" si="13"/>
        <v>0</v>
      </c>
      <c r="I274" s="51"/>
    </row>
    <row r="275" spans="1:9" s="12" customFormat="1" ht="38.25" x14ac:dyDescent="0.25">
      <c r="A275" s="32"/>
      <c r="B275" s="33" t="s">
        <v>467</v>
      </c>
      <c r="C275" s="76" t="s">
        <v>168</v>
      </c>
      <c r="D275" s="26" t="s">
        <v>23</v>
      </c>
      <c r="E275" s="27">
        <v>4</v>
      </c>
      <c r="F275" s="28"/>
      <c r="G275" s="28"/>
      <c r="H275" s="28">
        <f t="shared" si="13"/>
        <v>0</v>
      </c>
      <c r="I275" s="51"/>
    </row>
    <row r="276" spans="1:9" s="12" customFormat="1" ht="38.25" x14ac:dyDescent="0.25">
      <c r="A276" s="32"/>
      <c r="B276" s="33" t="s">
        <v>468</v>
      </c>
      <c r="C276" s="76" t="s">
        <v>169</v>
      </c>
      <c r="D276" s="26" t="s">
        <v>23</v>
      </c>
      <c r="E276" s="27">
        <v>8</v>
      </c>
      <c r="F276" s="28"/>
      <c r="G276" s="28"/>
      <c r="H276" s="28">
        <f t="shared" si="13"/>
        <v>0</v>
      </c>
      <c r="I276" s="51"/>
    </row>
    <row r="277" spans="1:9" s="12" customFormat="1" ht="25.5" x14ac:dyDescent="0.25">
      <c r="A277" s="32"/>
      <c r="B277" s="33" t="s">
        <v>469</v>
      </c>
      <c r="C277" s="76" t="s">
        <v>170</v>
      </c>
      <c r="D277" s="26" t="s">
        <v>23</v>
      </c>
      <c r="E277" s="27">
        <v>4</v>
      </c>
      <c r="F277" s="28"/>
      <c r="G277" s="28"/>
      <c r="H277" s="28">
        <f t="shared" si="13"/>
        <v>0</v>
      </c>
      <c r="I277" s="51"/>
    </row>
    <row r="278" spans="1:9" s="12" customFormat="1" ht="51" x14ac:dyDescent="0.25">
      <c r="A278" s="32"/>
      <c r="B278" s="33" t="s">
        <v>470</v>
      </c>
      <c r="C278" s="76" t="s">
        <v>171</v>
      </c>
      <c r="D278" s="26" t="s">
        <v>20</v>
      </c>
      <c r="E278" s="27">
        <v>4</v>
      </c>
      <c r="F278" s="28"/>
      <c r="G278" s="28"/>
      <c r="H278" s="28">
        <f t="shared" si="13"/>
        <v>0</v>
      </c>
      <c r="I278" s="51"/>
    </row>
    <row r="279" spans="1:9" s="12" customFormat="1" x14ac:dyDescent="0.25">
      <c r="A279" s="32"/>
      <c r="B279" s="73" t="s">
        <v>407</v>
      </c>
      <c r="C279" s="78" t="s">
        <v>32</v>
      </c>
      <c r="D279" s="34"/>
      <c r="E279" s="35"/>
      <c r="F279" s="42"/>
      <c r="G279" s="36"/>
      <c r="H279" s="36">
        <f>+H280+H285</f>
        <v>0</v>
      </c>
      <c r="I279" s="51"/>
    </row>
    <row r="280" spans="1:9" s="12" customFormat="1" x14ac:dyDescent="0.25">
      <c r="A280" s="32"/>
      <c r="B280" s="65" t="s">
        <v>408</v>
      </c>
      <c r="C280" s="77" t="s">
        <v>140</v>
      </c>
      <c r="D280" s="26"/>
      <c r="E280" s="27"/>
      <c r="F280" s="28"/>
      <c r="G280" s="28"/>
      <c r="H280" s="31">
        <f>SUM(H281:H284)</f>
        <v>0</v>
      </c>
      <c r="I280" s="51"/>
    </row>
    <row r="281" spans="1:9" s="12" customFormat="1" ht="51" x14ac:dyDescent="0.25">
      <c r="A281" s="32"/>
      <c r="B281" s="33" t="s">
        <v>471</v>
      </c>
      <c r="C281" s="76" t="s">
        <v>41</v>
      </c>
      <c r="D281" s="26" t="s">
        <v>23</v>
      </c>
      <c r="E281" s="27">
        <v>1</v>
      </c>
      <c r="F281" s="28"/>
      <c r="G281" s="28"/>
      <c r="H281" s="28">
        <f>+ROUND(E281*F281,2)</f>
        <v>0</v>
      </c>
      <c r="I281" s="51"/>
    </row>
    <row r="282" spans="1:9" s="12" customFormat="1" ht="51" x14ac:dyDescent="0.25">
      <c r="A282" s="32"/>
      <c r="B282" s="33" t="s">
        <v>472</v>
      </c>
      <c r="C282" s="76" t="s">
        <v>172</v>
      </c>
      <c r="D282" s="26" t="s">
        <v>20</v>
      </c>
      <c r="E282" s="27">
        <v>205.33</v>
      </c>
      <c r="F282" s="28"/>
      <c r="G282" s="28"/>
      <c r="H282" s="28">
        <f>+ROUND(E282*F282,2)</f>
        <v>0</v>
      </c>
      <c r="I282" s="51"/>
    </row>
    <row r="283" spans="1:9" s="12" customFormat="1" ht="38.25" x14ac:dyDescent="0.25">
      <c r="A283" s="32"/>
      <c r="B283" s="33" t="s">
        <v>473</v>
      </c>
      <c r="C283" s="76" t="s">
        <v>151</v>
      </c>
      <c r="D283" s="26" t="s">
        <v>28</v>
      </c>
      <c r="E283" s="27">
        <v>91.75</v>
      </c>
      <c r="F283" s="28"/>
      <c r="G283" s="28"/>
      <c r="H283" s="28">
        <f>+ROUND(E283*F283,2)</f>
        <v>0</v>
      </c>
      <c r="I283" s="51"/>
    </row>
    <row r="284" spans="1:9" s="12" customFormat="1" ht="38.25" x14ac:dyDescent="0.25">
      <c r="A284" s="32"/>
      <c r="B284" s="33" t="s">
        <v>474</v>
      </c>
      <c r="C284" s="76" t="s">
        <v>152</v>
      </c>
      <c r="D284" s="26" t="s">
        <v>29</v>
      </c>
      <c r="E284" s="27">
        <v>917.5</v>
      </c>
      <c r="F284" s="28"/>
      <c r="G284" s="28"/>
      <c r="H284" s="28">
        <f>+ROUND(E284*F284,2)</f>
        <v>0</v>
      </c>
      <c r="I284" s="51"/>
    </row>
    <row r="285" spans="1:9" s="12" customFormat="1" x14ac:dyDescent="0.25">
      <c r="A285" s="32"/>
      <c r="B285" s="65" t="s">
        <v>409</v>
      </c>
      <c r="C285" s="77" t="s">
        <v>144</v>
      </c>
      <c r="D285" s="26"/>
      <c r="E285" s="27"/>
      <c r="F285" s="28"/>
      <c r="G285" s="28"/>
      <c r="H285" s="31">
        <f>SUM(H286:H288)</f>
        <v>0</v>
      </c>
      <c r="I285" s="51"/>
    </row>
    <row r="286" spans="1:9" s="12" customFormat="1" ht="127.5" x14ac:dyDescent="0.25">
      <c r="A286" s="32"/>
      <c r="B286" s="33" t="s">
        <v>475</v>
      </c>
      <c r="C286" s="76" t="s">
        <v>173</v>
      </c>
      <c r="D286" s="26" t="s">
        <v>20</v>
      </c>
      <c r="E286" s="27">
        <v>205.33</v>
      </c>
      <c r="F286" s="28"/>
      <c r="G286" s="28"/>
      <c r="H286" s="28">
        <f>+ROUND(E286*F286,2)</f>
        <v>0</v>
      </c>
      <c r="I286" s="51"/>
    </row>
    <row r="287" spans="1:9" s="12" customFormat="1" ht="38.25" x14ac:dyDescent="0.25">
      <c r="A287" s="32"/>
      <c r="B287" s="33" t="s">
        <v>476</v>
      </c>
      <c r="C287" s="76" t="s">
        <v>67</v>
      </c>
      <c r="D287" s="26" t="s">
        <v>23</v>
      </c>
      <c r="E287" s="27">
        <v>1</v>
      </c>
      <c r="F287" s="28"/>
      <c r="G287" s="28"/>
      <c r="H287" s="28">
        <f>+ROUND(E287*F287,2)</f>
        <v>0</v>
      </c>
      <c r="I287" s="51"/>
    </row>
    <row r="288" spans="1:9" s="12" customFormat="1" ht="140.25" x14ac:dyDescent="0.25">
      <c r="A288" s="32"/>
      <c r="B288" s="33" t="s">
        <v>477</v>
      </c>
      <c r="C288" s="76" t="s">
        <v>193</v>
      </c>
      <c r="D288" s="26" t="s">
        <v>20</v>
      </c>
      <c r="E288" s="27">
        <v>23.68</v>
      </c>
      <c r="F288" s="28"/>
      <c r="G288" s="28"/>
      <c r="H288" s="28">
        <f>+ROUND(E288*F288,2)</f>
        <v>0</v>
      </c>
      <c r="I288" s="51"/>
    </row>
    <row r="289" spans="1:9" s="12" customFormat="1" x14ac:dyDescent="0.25">
      <c r="A289" s="32"/>
      <c r="B289" s="73" t="s">
        <v>410</v>
      </c>
      <c r="C289" s="78" t="s">
        <v>33</v>
      </c>
      <c r="D289" s="26"/>
      <c r="E289" s="27"/>
      <c r="F289" s="28"/>
      <c r="G289" s="28"/>
      <c r="H289" s="36">
        <f>+H290</f>
        <v>0</v>
      </c>
      <c r="I289" s="51"/>
    </row>
    <row r="290" spans="1:9" s="12" customFormat="1" ht="25.5" x14ac:dyDescent="0.25">
      <c r="A290" s="32"/>
      <c r="B290" s="33" t="s">
        <v>478</v>
      </c>
      <c r="C290" s="76" t="s">
        <v>194</v>
      </c>
      <c r="D290" s="26" t="s">
        <v>20</v>
      </c>
      <c r="E290" s="27">
        <v>1599.75</v>
      </c>
      <c r="F290" s="28"/>
      <c r="G290" s="28"/>
      <c r="H290" s="28">
        <f>+ROUND(E290*F290,2)</f>
        <v>0</v>
      </c>
      <c r="I290" s="51"/>
    </row>
    <row r="291" spans="1:9" s="12" customFormat="1" x14ac:dyDescent="0.25">
      <c r="A291" s="32"/>
      <c r="B291" s="73" t="s">
        <v>411</v>
      </c>
      <c r="C291" s="78" t="s">
        <v>124</v>
      </c>
      <c r="D291" s="26"/>
      <c r="E291" s="27"/>
      <c r="F291" s="28"/>
      <c r="G291" s="28"/>
      <c r="H291" s="36">
        <f>+H292+H301+H312+H319+H334+H342</f>
        <v>0</v>
      </c>
      <c r="I291" s="51"/>
    </row>
    <row r="292" spans="1:9" s="12" customFormat="1" x14ac:dyDescent="0.25">
      <c r="A292" s="32"/>
      <c r="B292" s="65" t="s">
        <v>412</v>
      </c>
      <c r="C292" s="77" t="s">
        <v>125</v>
      </c>
      <c r="D292" s="26"/>
      <c r="E292" s="27"/>
      <c r="F292" s="28"/>
      <c r="G292" s="28"/>
      <c r="H292" s="31">
        <f>SUM(H293:H300)</f>
        <v>0</v>
      </c>
      <c r="I292" s="51"/>
    </row>
    <row r="293" spans="1:9" s="12" customFormat="1" ht="25.5" x14ac:dyDescent="0.25">
      <c r="A293" s="32"/>
      <c r="B293" s="33" t="s">
        <v>479</v>
      </c>
      <c r="C293" s="76" t="s">
        <v>35</v>
      </c>
      <c r="D293" s="26" t="s">
        <v>20</v>
      </c>
      <c r="E293" s="27">
        <v>1518.75</v>
      </c>
      <c r="F293" s="28"/>
      <c r="G293" s="28"/>
      <c r="H293" s="28">
        <f>+ROUND(E293*F293,2)</f>
        <v>0</v>
      </c>
      <c r="I293" s="51"/>
    </row>
    <row r="294" spans="1:9" s="12" customFormat="1" ht="38.25" x14ac:dyDescent="0.25">
      <c r="A294" s="32"/>
      <c r="B294" s="33" t="s">
        <v>480</v>
      </c>
      <c r="C294" s="76" t="s">
        <v>34</v>
      </c>
      <c r="D294" s="26" t="s">
        <v>20</v>
      </c>
      <c r="E294" s="27">
        <v>467.25</v>
      </c>
      <c r="F294" s="28"/>
      <c r="G294" s="28"/>
      <c r="H294" s="28">
        <f t="shared" ref="H294" si="14">+ROUND(E294*F294,2)</f>
        <v>0</v>
      </c>
      <c r="I294" s="51"/>
    </row>
    <row r="295" spans="1:9" s="12" customFormat="1" ht="38.25" x14ac:dyDescent="0.25">
      <c r="A295" s="32"/>
      <c r="B295" s="33" t="s">
        <v>481</v>
      </c>
      <c r="C295" s="76" t="s">
        <v>64</v>
      </c>
      <c r="D295" s="26" t="s">
        <v>22</v>
      </c>
      <c r="E295" s="27">
        <v>5.37</v>
      </c>
      <c r="F295" s="28"/>
      <c r="G295" s="28"/>
      <c r="H295" s="28">
        <f>+ROUND(E295*F295,2)</f>
        <v>0</v>
      </c>
      <c r="I295" s="51"/>
    </row>
    <row r="296" spans="1:9" s="12" customFormat="1" ht="38.25" x14ac:dyDescent="0.25">
      <c r="A296" s="32"/>
      <c r="B296" s="33" t="s">
        <v>482</v>
      </c>
      <c r="C296" s="76" t="s">
        <v>114</v>
      </c>
      <c r="D296" s="26" t="s">
        <v>28</v>
      </c>
      <c r="E296" s="27">
        <v>4.5</v>
      </c>
      <c r="F296" s="28"/>
      <c r="G296" s="28"/>
      <c r="H296" s="28">
        <f t="shared" ref="H296:H297" si="15">+ROUND(E296*F296,2)</f>
        <v>0</v>
      </c>
      <c r="I296" s="51"/>
    </row>
    <row r="297" spans="1:9" s="12" customFormat="1" ht="51" x14ac:dyDescent="0.25">
      <c r="A297" s="32"/>
      <c r="B297" s="33" t="s">
        <v>483</v>
      </c>
      <c r="C297" s="76" t="s">
        <v>36</v>
      </c>
      <c r="D297" s="26" t="s">
        <v>22</v>
      </c>
      <c r="E297" s="27">
        <v>156</v>
      </c>
      <c r="F297" s="28"/>
      <c r="G297" s="28"/>
      <c r="H297" s="28">
        <f t="shared" si="15"/>
        <v>0</v>
      </c>
      <c r="I297" s="51"/>
    </row>
    <row r="298" spans="1:9" s="12" customFormat="1" ht="63.75" x14ac:dyDescent="0.25">
      <c r="A298" s="32"/>
      <c r="B298" s="33" t="s">
        <v>484</v>
      </c>
      <c r="C298" s="76" t="s">
        <v>40</v>
      </c>
      <c r="D298" s="26" t="s">
        <v>20</v>
      </c>
      <c r="E298" s="27">
        <v>5</v>
      </c>
      <c r="F298" s="28"/>
      <c r="G298" s="28"/>
      <c r="H298" s="28">
        <f>+ROUND(E298*F298,2)</f>
        <v>0</v>
      </c>
      <c r="I298" s="51"/>
    </row>
    <row r="299" spans="1:9" s="12" customFormat="1" ht="76.5" x14ac:dyDescent="0.25">
      <c r="A299" s="32"/>
      <c r="B299" s="33" t="s">
        <v>485</v>
      </c>
      <c r="C299" s="76" t="s">
        <v>115</v>
      </c>
      <c r="D299" s="26" t="s">
        <v>23</v>
      </c>
      <c r="E299" s="27">
        <v>1</v>
      </c>
      <c r="F299" s="28"/>
      <c r="G299" s="28"/>
      <c r="H299" s="28">
        <f t="shared" ref="H299:H300" si="16">+ROUND(E299*F299,2)</f>
        <v>0</v>
      </c>
      <c r="I299" s="51"/>
    </row>
    <row r="300" spans="1:9" s="12" customFormat="1" ht="38.25" x14ac:dyDescent="0.25">
      <c r="A300" s="32"/>
      <c r="B300" s="33" t="s">
        <v>486</v>
      </c>
      <c r="C300" s="76" t="s">
        <v>116</v>
      </c>
      <c r="D300" s="26" t="s">
        <v>22</v>
      </c>
      <c r="E300" s="27">
        <v>19.25</v>
      </c>
      <c r="F300" s="28"/>
      <c r="G300" s="28"/>
      <c r="H300" s="28">
        <f t="shared" si="16"/>
        <v>0</v>
      </c>
      <c r="I300" s="51"/>
    </row>
    <row r="301" spans="1:9" s="12" customFormat="1" x14ac:dyDescent="0.25">
      <c r="A301" s="32"/>
      <c r="B301" s="65" t="s">
        <v>413</v>
      </c>
      <c r="C301" s="77" t="s">
        <v>126</v>
      </c>
      <c r="D301" s="26"/>
      <c r="E301" s="27"/>
      <c r="F301" s="28"/>
      <c r="G301" s="28"/>
      <c r="H301" s="31">
        <f>SUM(H302:H311)</f>
        <v>0</v>
      </c>
      <c r="I301" s="51"/>
    </row>
    <row r="302" spans="1:9" s="12" customFormat="1" ht="38.25" x14ac:dyDescent="0.25">
      <c r="A302" s="32"/>
      <c r="B302" s="33" t="s">
        <v>487</v>
      </c>
      <c r="C302" s="76" t="s">
        <v>86</v>
      </c>
      <c r="D302" s="26" t="s">
        <v>31</v>
      </c>
      <c r="E302" s="27">
        <v>4</v>
      </c>
      <c r="F302" s="28"/>
      <c r="G302" s="28"/>
      <c r="H302" s="28">
        <f t="shared" ref="H302:H310" si="17">+ROUND(E302*F302,2)</f>
        <v>0</v>
      </c>
      <c r="I302" s="51"/>
    </row>
    <row r="303" spans="1:9" s="12" customFormat="1" ht="38.25" x14ac:dyDescent="0.25">
      <c r="A303" s="32"/>
      <c r="B303" s="33" t="s">
        <v>488</v>
      </c>
      <c r="C303" s="76" t="s">
        <v>87</v>
      </c>
      <c r="D303" s="26" t="s">
        <v>31</v>
      </c>
      <c r="E303" s="27">
        <v>2</v>
      </c>
      <c r="F303" s="28"/>
      <c r="G303" s="28"/>
      <c r="H303" s="28">
        <f t="shared" si="17"/>
        <v>0</v>
      </c>
      <c r="I303" s="51"/>
    </row>
    <row r="304" spans="1:9" s="12" customFormat="1" ht="51" x14ac:dyDescent="0.25">
      <c r="A304" s="32"/>
      <c r="B304" s="33" t="s">
        <v>489</v>
      </c>
      <c r="C304" s="76" t="s">
        <v>38</v>
      </c>
      <c r="D304" s="26" t="s">
        <v>23</v>
      </c>
      <c r="E304" s="27">
        <v>6</v>
      </c>
      <c r="F304" s="28"/>
      <c r="G304" s="28"/>
      <c r="H304" s="28">
        <f t="shared" si="17"/>
        <v>0</v>
      </c>
      <c r="I304" s="51"/>
    </row>
    <row r="305" spans="1:9" s="12" customFormat="1" ht="51" x14ac:dyDescent="0.25">
      <c r="A305" s="32"/>
      <c r="B305" s="33" t="s">
        <v>490</v>
      </c>
      <c r="C305" s="76" t="s">
        <v>39</v>
      </c>
      <c r="D305" s="26" t="s">
        <v>23</v>
      </c>
      <c r="E305" s="27">
        <v>2</v>
      </c>
      <c r="F305" s="28"/>
      <c r="G305" s="28"/>
      <c r="H305" s="28">
        <f t="shared" si="17"/>
        <v>0</v>
      </c>
      <c r="I305" s="51"/>
    </row>
    <row r="306" spans="1:9" s="12" customFormat="1" ht="38.25" x14ac:dyDescent="0.25">
      <c r="A306" s="32"/>
      <c r="B306" s="33" t="s">
        <v>491</v>
      </c>
      <c r="C306" s="76" t="s">
        <v>68</v>
      </c>
      <c r="D306" s="26" t="s">
        <v>23</v>
      </c>
      <c r="E306" s="27">
        <v>3</v>
      </c>
      <c r="F306" s="28"/>
      <c r="G306" s="28"/>
      <c r="H306" s="28">
        <f t="shared" si="17"/>
        <v>0</v>
      </c>
      <c r="I306" s="51"/>
    </row>
    <row r="307" spans="1:9" s="12" customFormat="1" ht="51" x14ac:dyDescent="0.25">
      <c r="A307" s="32"/>
      <c r="B307" s="33" t="s">
        <v>492</v>
      </c>
      <c r="C307" s="76" t="s">
        <v>69</v>
      </c>
      <c r="D307" s="26" t="s">
        <v>23</v>
      </c>
      <c r="E307" s="27">
        <v>2</v>
      </c>
      <c r="F307" s="28"/>
      <c r="G307" s="28"/>
      <c r="H307" s="28">
        <f t="shared" si="17"/>
        <v>0</v>
      </c>
      <c r="I307" s="51"/>
    </row>
    <row r="308" spans="1:9" s="12" customFormat="1" ht="63.75" x14ac:dyDescent="0.25">
      <c r="A308" s="32"/>
      <c r="B308" s="33" t="s">
        <v>493</v>
      </c>
      <c r="C308" s="76" t="s">
        <v>70</v>
      </c>
      <c r="D308" s="26" t="s">
        <v>23</v>
      </c>
      <c r="E308" s="27">
        <v>3</v>
      </c>
      <c r="F308" s="28"/>
      <c r="G308" s="28"/>
      <c r="H308" s="28">
        <f t="shared" si="17"/>
        <v>0</v>
      </c>
      <c r="I308" s="51"/>
    </row>
    <row r="309" spans="1:9" s="12" customFormat="1" ht="76.5" x14ac:dyDescent="0.25">
      <c r="A309" s="32"/>
      <c r="B309" s="33" t="s">
        <v>494</v>
      </c>
      <c r="C309" s="76" t="s">
        <v>71</v>
      </c>
      <c r="D309" s="26" t="s">
        <v>23</v>
      </c>
      <c r="E309" s="27">
        <v>2</v>
      </c>
      <c r="F309" s="28"/>
      <c r="G309" s="28"/>
      <c r="H309" s="28">
        <f t="shared" si="17"/>
        <v>0</v>
      </c>
      <c r="I309" s="51"/>
    </row>
    <row r="310" spans="1:9" s="12" customFormat="1" ht="76.5" x14ac:dyDescent="0.25">
      <c r="A310" s="32"/>
      <c r="B310" s="33" t="s">
        <v>495</v>
      </c>
      <c r="C310" s="76" t="s">
        <v>72</v>
      </c>
      <c r="D310" s="26" t="s">
        <v>23</v>
      </c>
      <c r="E310" s="27">
        <v>1</v>
      </c>
      <c r="F310" s="28"/>
      <c r="G310" s="28"/>
      <c r="H310" s="28">
        <f t="shared" si="17"/>
        <v>0</v>
      </c>
      <c r="I310" s="51"/>
    </row>
    <row r="311" spans="1:9" s="12" customFormat="1" ht="51" x14ac:dyDescent="0.25">
      <c r="A311" s="32"/>
      <c r="B311" s="33" t="s">
        <v>496</v>
      </c>
      <c r="C311" s="76" t="s">
        <v>117</v>
      </c>
      <c r="D311" s="26" t="s">
        <v>23</v>
      </c>
      <c r="E311" s="27">
        <v>1</v>
      </c>
      <c r="F311" s="28"/>
      <c r="G311" s="28"/>
      <c r="H311" s="28">
        <f t="shared" ref="H311" si="18">+ROUND(E311*F311,2)</f>
        <v>0</v>
      </c>
      <c r="I311" s="51"/>
    </row>
    <row r="312" spans="1:9" s="12" customFormat="1" x14ac:dyDescent="0.25">
      <c r="A312" s="32"/>
      <c r="B312" s="65" t="s">
        <v>414</v>
      </c>
      <c r="C312" s="77" t="s">
        <v>127</v>
      </c>
      <c r="D312" s="26"/>
      <c r="E312" s="27"/>
      <c r="F312" s="28"/>
      <c r="G312" s="28"/>
      <c r="H312" s="31">
        <f>SUM(H313:H318)</f>
        <v>0</v>
      </c>
      <c r="I312" s="51"/>
    </row>
    <row r="313" spans="1:9" s="12" customFormat="1" ht="51" x14ac:dyDescent="0.25">
      <c r="A313" s="32"/>
      <c r="B313" s="33" t="s">
        <v>497</v>
      </c>
      <c r="C313" s="76" t="s">
        <v>84</v>
      </c>
      <c r="D313" s="26" t="s">
        <v>23</v>
      </c>
      <c r="E313" s="27">
        <v>1</v>
      </c>
      <c r="F313" s="28"/>
      <c r="G313" s="28"/>
      <c r="H313" s="28">
        <f>+ROUND(E313*F313,2)</f>
        <v>0</v>
      </c>
      <c r="I313" s="51"/>
    </row>
    <row r="314" spans="1:9" s="12" customFormat="1" ht="38.25" x14ac:dyDescent="0.25">
      <c r="A314" s="32"/>
      <c r="B314" s="33" t="s">
        <v>498</v>
      </c>
      <c r="C314" s="76" t="s">
        <v>85</v>
      </c>
      <c r="D314" s="26" t="s">
        <v>23</v>
      </c>
      <c r="E314" s="27">
        <v>1</v>
      </c>
      <c r="F314" s="28"/>
      <c r="G314" s="28"/>
      <c r="H314" s="28">
        <f>+ROUND(E314*F314,2)</f>
        <v>0</v>
      </c>
      <c r="I314" s="51"/>
    </row>
    <row r="315" spans="1:9" s="12" customFormat="1" ht="114.75" x14ac:dyDescent="0.25">
      <c r="A315" s="32"/>
      <c r="B315" s="33" t="s">
        <v>499</v>
      </c>
      <c r="C315" s="76" t="s">
        <v>42</v>
      </c>
      <c r="D315" s="26" t="s">
        <v>23</v>
      </c>
      <c r="E315" s="27">
        <v>1</v>
      </c>
      <c r="F315" s="28"/>
      <c r="G315" s="28"/>
      <c r="H315" s="28">
        <f t="shared" ref="H315:H318" si="19">+ROUND(E315*F315,2)</f>
        <v>0</v>
      </c>
      <c r="I315" s="51"/>
    </row>
    <row r="316" spans="1:9" s="12" customFormat="1" ht="38.25" x14ac:dyDescent="0.25">
      <c r="A316" s="32"/>
      <c r="B316" s="33" t="s">
        <v>500</v>
      </c>
      <c r="C316" s="76" t="s">
        <v>43</v>
      </c>
      <c r="D316" s="26" t="s">
        <v>23</v>
      </c>
      <c r="E316" s="27">
        <v>1</v>
      </c>
      <c r="F316" s="28"/>
      <c r="G316" s="28"/>
      <c r="H316" s="28">
        <f t="shared" si="19"/>
        <v>0</v>
      </c>
      <c r="I316" s="51"/>
    </row>
    <row r="317" spans="1:9" s="12" customFormat="1" ht="38.25" x14ac:dyDescent="0.25">
      <c r="A317" s="32"/>
      <c r="B317" s="33" t="s">
        <v>501</v>
      </c>
      <c r="C317" s="76" t="s">
        <v>44</v>
      </c>
      <c r="D317" s="26" t="s">
        <v>23</v>
      </c>
      <c r="E317" s="27">
        <v>1</v>
      </c>
      <c r="F317" s="28"/>
      <c r="G317" s="28"/>
      <c r="H317" s="28">
        <f t="shared" si="19"/>
        <v>0</v>
      </c>
      <c r="I317" s="51"/>
    </row>
    <row r="318" spans="1:9" s="12" customFormat="1" ht="114.75" x14ac:dyDescent="0.25">
      <c r="A318" s="32"/>
      <c r="B318" s="33" t="s">
        <v>502</v>
      </c>
      <c r="C318" s="76" t="s">
        <v>45</v>
      </c>
      <c r="D318" s="26" t="s">
        <v>23</v>
      </c>
      <c r="E318" s="27">
        <v>1</v>
      </c>
      <c r="F318" s="28"/>
      <c r="G318" s="28"/>
      <c r="H318" s="28">
        <f t="shared" si="19"/>
        <v>0</v>
      </c>
      <c r="I318" s="51"/>
    </row>
    <row r="319" spans="1:9" s="12" customFormat="1" x14ac:dyDescent="0.25">
      <c r="A319" s="32"/>
      <c r="B319" s="65" t="s">
        <v>415</v>
      </c>
      <c r="C319" s="77" t="s">
        <v>128</v>
      </c>
      <c r="D319" s="26"/>
      <c r="E319" s="27"/>
      <c r="F319" s="28"/>
      <c r="G319" s="28"/>
      <c r="H319" s="31">
        <f>SUM(H320:H333)</f>
        <v>0</v>
      </c>
      <c r="I319" s="51"/>
    </row>
    <row r="320" spans="1:9" s="12" customFormat="1" ht="38.25" x14ac:dyDescent="0.25">
      <c r="A320" s="32"/>
      <c r="B320" s="33" t="s">
        <v>503</v>
      </c>
      <c r="C320" s="76" t="s">
        <v>46</v>
      </c>
      <c r="D320" s="26" t="s">
        <v>28</v>
      </c>
      <c r="E320" s="27">
        <v>83.25</v>
      </c>
      <c r="F320" s="28"/>
      <c r="G320" s="28"/>
      <c r="H320" s="28">
        <f t="shared" ref="H320:H328" si="20">+ROUND(E320*F320,2)</f>
        <v>0</v>
      </c>
      <c r="I320" s="51"/>
    </row>
    <row r="321" spans="1:9" s="12" customFormat="1" ht="51" x14ac:dyDescent="0.25">
      <c r="A321" s="32"/>
      <c r="B321" s="33" t="s">
        <v>504</v>
      </c>
      <c r="C321" s="76" t="s">
        <v>48</v>
      </c>
      <c r="D321" s="26" t="s">
        <v>28</v>
      </c>
      <c r="E321" s="27">
        <v>39.35</v>
      </c>
      <c r="F321" s="28"/>
      <c r="G321" s="28"/>
      <c r="H321" s="28">
        <f t="shared" si="20"/>
        <v>0</v>
      </c>
      <c r="I321" s="51"/>
    </row>
    <row r="322" spans="1:9" s="12" customFormat="1" ht="51" x14ac:dyDescent="0.25">
      <c r="A322" s="32"/>
      <c r="B322" s="33" t="s">
        <v>505</v>
      </c>
      <c r="C322" s="76" t="s">
        <v>49</v>
      </c>
      <c r="D322" s="26" t="s">
        <v>28</v>
      </c>
      <c r="E322" s="27">
        <v>13.94</v>
      </c>
      <c r="F322" s="28"/>
      <c r="G322" s="28"/>
      <c r="H322" s="28">
        <f t="shared" si="20"/>
        <v>0</v>
      </c>
      <c r="I322" s="51"/>
    </row>
    <row r="323" spans="1:9" s="12" customFormat="1" ht="38.25" x14ac:dyDescent="0.25">
      <c r="A323" s="32"/>
      <c r="B323" s="33" t="s">
        <v>506</v>
      </c>
      <c r="C323" s="76" t="s">
        <v>50</v>
      </c>
      <c r="D323" s="26" t="s">
        <v>22</v>
      </c>
      <c r="E323" s="27">
        <v>203.19</v>
      </c>
      <c r="F323" s="28"/>
      <c r="G323" s="28"/>
      <c r="H323" s="28">
        <f t="shared" si="20"/>
        <v>0</v>
      </c>
      <c r="I323" s="51"/>
    </row>
    <row r="324" spans="1:9" s="12" customFormat="1" ht="76.5" x14ac:dyDescent="0.25">
      <c r="A324" s="32"/>
      <c r="B324" s="33" t="s">
        <v>507</v>
      </c>
      <c r="C324" s="76" t="s">
        <v>51</v>
      </c>
      <c r="D324" s="26" t="s">
        <v>23</v>
      </c>
      <c r="E324" s="27">
        <v>65</v>
      </c>
      <c r="F324" s="28"/>
      <c r="G324" s="28"/>
      <c r="H324" s="28">
        <f t="shared" si="20"/>
        <v>0</v>
      </c>
      <c r="I324" s="51"/>
    </row>
    <row r="325" spans="1:9" s="12" customFormat="1" ht="76.5" x14ac:dyDescent="0.25">
      <c r="A325" s="32"/>
      <c r="B325" s="33" t="s">
        <v>508</v>
      </c>
      <c r="C325" s="76" t="s">
        <v>52</v>
      </c>
      <c r="D325" s="26" t="s">
        <v>22</v>
      </c>
      <c r="E325" s="27">
        <v>151.5</v>
      </c>
      <c r="F325" s="28"/>
      <c r="G325" s="28"/>
      <c r="H325" s="28">
        <f t="shared" si="20"/>
        <v>0</v>
      </c>
      <c r="I325" s="51"/>
    </row>
    <row r="326" spans="1:9" s="12" customFormat="1" ht="38.25" x14ac:dyDescent="0.25">
      <c r="A326" s="32"/>
      <c r="B326" s="33" t="s">
        <v>509</v>
      </c>
      <c r="C326" s="76" t="s">
        <v>53</v>
      </c>
      <c r="D326" s="26" t="s">
        <v>20</v>
      </c>
      <c r="E326" s="27">
        <v>118.05</v>
      </c>
      <c r="F326" s="28"/>
      <c r="G326" s="28"/>
      <c r="H326" s="28">
        <f t="shared" si="20"/>
        <v>0</v>
      </c>
      <c r="I326" s="51"/>
    </row>
    <row r="327" spans="1:9" s="12" customFormat="1" ht="51" x14ac:dyDescent="0.25">
      <c r="A327" s="32"/>
      <c r="B327" s="33" t="s">
        <v>510</v>
      </c>
      <c r="C327" s="76" t="s">
        <v>54</v>
      </c>
      <c r="D327" s="26" t="s">
        <v>22</v>
      </c>
      <c r="E327" s="27">
        <v>151.5</v>
      </c>
      <c r="F327" s="28"/>
      <c r="G327" s="28"/>
      <c r="H327" s="28">
        <f t="shared" si="20"/>
        <v>0</v>
      </c>
      <c r="I327" s="51"/>
    </row>
    <row r="328" spans="1:9" s="12" customFormat="1" ht="76.5" x14ac:dyDescent="0.25">
      <c r="A328" s="32"/>
      <c r="B328" s="33" t="s">
        <v>511</v>
      </c>
      <c r="C328" s="76" t="s">
        <v>55</v>
      </c>
      <c r="D328" s="26" t="s">
        <v>22</v>
      </c>
      <c r="E328" s="27">
        <v>23.8</v>
      </c>
      <c r="F328" s="28"/>
      <c r="G328" s="28"/>
      <c r="H328" s="28">
        <f t="shared" si="20"/>
        <v>0</v>
      </c>
      <c r="I328" s="51"/>
    </row>
    <row r="329" spans="1:9" s="12" customFormat="1" ht="51" x14ac:dyDescent="0.25">
      <c r="A329" s="32"/>
      <c r="B329" s="33" t="s">
        <v>512</v>
      </c>
      <c r="C329" s="76" t="s">
        <v>58</v>
      </c>
      <c r="D329" s="26" t="s">
        <v>20</v>
      </c>
      <c r="E329" s="27">
        <v>20</v>
      </c>
      <c r="F329" s="28"/>
      <c r="G329" s="28"/>
      <c r="H329" s="28">
        <f>+ROUND(E329*F329,2)</f>
        <v>0</v>
      </c>
      <c r="I329" s="51"/>
    </row>
    <row r="330" spans="1:9" s="12" customFormat="1" ht="51" x14ac:dyDescent="0.25">
      <c r="A330" s="32"/>
      <c r="B330" s="33" t="s">
        <v>513</v>
      </c>
      <c r="C330" s="76" t="s">
        <v>57</v>
      </c>
      <c r="D330" s="26" t="s">
        <v>20</v>
      </c>
      <c r="E330" s="27">
        <v>224.3</v>
      </c>
      <c r="F330" s="28"/>
      <c r="G330" s="28"/>
      <c r="H330" s="28">
        <f t="shared" ref="H330" si="21">+ROUND(E330*F330,2)</f>
        <v>0</v>
      </c>
      <c r="I330" s="51"/>
    </row>
    <row r="331" spans="1:9" s="12" customFormat="1" ht="51" x14ac:dyDescent="0.25">
      <c r="A331" s="32"/>
      <c r="B331" s="33" t="s">
        <v>514</v>
      </c>
      <c r="C331" s="76" t="s">
        <v>145</v>
      </c>
      <c r="D331" s="26" t="s">
        <v>22</v>
      </c>
      <c r="E331" s="27">
        <v>146.75</v>
      </c>
      <c r="F331" s="28"/>
      <c r="G331" s="28"/>
      <c r="H331" s="28">
        <f>+ROUND(E331*F331,2)</f>
        <v>0</v>
      </c>
      <c r="I331" s="51"/>
    </row>
    <row r="332" spans="1:9" s="12" customFormat="1" ht="51" x14ac:dyDescent="0.25">
      <c r="A332" s="32"/>
      <c r="B332" s="33" t="s">
        <v>515</v>
      </c>
      <c r="C332" s="76" t="s">
        <v>73</v>
      </c>
      <c r="D332" s="26" t="s">
        <v>23</v>
      </c>
      <c r="E332" s="27">
        <v>1</v>
      </c>
      <c r="F332" s="28"/>
      <c r="G332" s="28"/>
      <c r="H332" s="28">
        <f>+ROUND(E332*F332,2)</f>
        <v>0</v>
      </c>
      <c r="I332" s="51"/>
    </row>
    <row r="333" spans="1:9" s="12" customFormat="1" ht="51" x14ac:dyDescent="0.25">
      <c r="A333" s="32"/>
      <c r="B333" s="33" t="s">
        <v>516</v>
      </c>
      <c r="C333" s="76" t="s">
        <v>74</v>
      </c>
      <c r="D333" s="26" t="s">
        <v>23</v>
      </c>
      <c r="E333" s="27">
        <v>1</v>
      </c>
      <c r="F333" s="28"/>
      <c r="G333" s="28"/>
      <c r="H333" s="28">
        <f>+ROUND(E333*F333,2)</f>
        <v>0</v>
      </c>
      <c r="I333" s="51"/>
    </row>
    <row r="334" spans="1:9" s="12" customFormat="1" x14ac:dyDescent="0.25">
      <c r="A334" s="32"/>
      <c r="B334" s="65" t="s">
        <v>416</v>
      </c>
      <c r="C334" s="77" t="s">
        <v>129</v>
      </c>
      <c r="D334" s="26"/>
      <c r="E334" s="27"/>
      <c r="F334" s="28"/>
      <c r="G334" s="28"/>
      <c r="H334" s="31">
        <f>SUM(H335:H341)</f>
        <v>0</v>
      </c>
      <c r="I334" s="51"/>
    </row>
    <row r="335" spans="1:9" s="12" customFormat="1" ht="51" x14ac:dyDescent="0.25">
      <c r="A335" s="32"/>
      <c r="B335" s="33" t="s">
        <v>517</v>
      </c>
      <c r="C335" s="76" t="s">
        <v>59</v>
      </c>
      <c r="D335" s="26" t="s">
        <v>22</v>
      </c>
      <c r="E335" s="27">
        <v>40.5</v>
      </c>
      <c r="F335" s="28"/>
      <c r="G335" s="28"/>
      <c r="H335" s="28">
        <f t="shared" ref="H335:H340" si="22">+ROUND(E335*F335,2)</f>
        <v>0</v>
      </c>
      <c r="I335" s="51"/>
    </row>
    <row r="336" spans="1:9" s="12" customFormat="1" ht="51" x14ac:dyDescent="0.25">
      <c r="A336" s="32"/>
      <c r="B336" s="33" t="s">
        <v>518</v>
      </c>
      <c r="C336" s="76" t="s">
        <v>60</v>
      </c>
      <c r="D336" s="26" t="s">
        <v>20</v>
      </c>
      <c r="E336" s="27">
        <v>158.85</v>
      </c>
      <c r="F336" s="28"/>
      <c r="G336" s="28"/>
      <c r="H336" s="28">
        <f t="shared" si="22"/>
        <v>0</v>
      </c>
      <c r="I336" s="51"/>
    </row>
    <row r="337" spans="1:9" s="12" customFormat="1" ht="63.75" x14ac:dyDescent="0.25">
      <c r="A337" s="32"/>
      <c r="B337" s="33" t="s">
        <v>519</v>
      </c>
      <c r="C337" s="76" t="s">
        <v>61</v>
      </c>
      <c r="D337" s="26" t="s">
        <v>22</v>
      </c>
      <c r="E337" s="27">
        <v>40.5</v>
      </c>
      <c r="F337" s="28"/>
      <c r="G337" s="28"/>
      <c r="H337" s="28">
        <f t="shared" si="22"/>
        <v>0</v>
      </c>
      <c r="I337" s="51"/>
    </row>
    <row r="338" spans="1:9" s="12" customFormat="1" ht="38.25" x14ac:dyDescent="0.25">
      <c r="A338" s="32"/>
      <c r="B338" s="33" t="s">
        <v>520</v>
      </c>
      <c r="C338" s="76" t="s">
        <v>62</v>
      </c>
      <c r="D338" s="26" t="s">
        <v>22</v>
      </c>
      <c r="E338" s="27">
        <v>208</v>
      </c>
      <c r="F338" s="28"/>
      <c r="G338" s="28"/>
      <c r="H338" s="28">
        <f t="shared" si="22"/>
        <v>0</v>
      </c>
      <c r="I338" s="51"/>
    </row>
    <row r="339" spans="1:9" s="12" customFormat="1" ht="38.25" x14ac:dyDescent="0.25">
      <c r="A339" s="32"/>
      <c r="B339" s="33" t="s">
        <v>521</v>
      </c>
      <c r="C339" s="76" t="s">
        <v>75</v>
      </c>
      <c r="D339" s="26" t="s">
        <v>20</v>
      </c>
      <c r="E339" s="27">
        <v>4.75</v>
      </c>
      <c r="F339" s="28"/>
      <c r="G339" s="28"/>
      <c r="H339" s="28">
        <f t="shared" si="22"/>
        <v>0</v>
      </c>
      <c r="I339" s="51"/>
    </row>
    <row r="340" spans="1:9" s="12" customFormat="1" ht="76.5" x14ac:dyDescent="0.25">
      <c r="A340" s="32"/>
      <c r="B340" s="33" t="s">
        <v>522</v>
      </c>
      <c r="C340" s="76" t="s">
        <v>196</v>
      </c>
      <c r="D340" s="26" t="s">
        <v>28</v>
      </c>
      <c r="E340" s="27">
        <v>14</v>
      </c>
      <c r="F340" s="28"/>
      <c r="G340" s="28"/>
      <c r="H340" s="28">
        <f t="shared" si="22"/>
        <v>0</v>
      </c>
      <c r="I340" s="51"/>
    </row>
    <row r="341" spans="1:9" s="12" customFormat="1" ht="51" x14ac:dyDescent="0.25">
      <c r="A341" s="32"/>
      <c r="B341" s="33" t="s">
        <v>523</v>
      </c>
      <c r="C341" s="76" t="s">
        <v>78</v>
      </c>
      <c r="D341" s="26" t="s">
        <v>23</v>
      </c>
      <c r="E341" s="27">
        <v>1</v>
      </c>
      <c r="F341" s="28"/>
      <c r="G341" s="28"/>
      <c r="H341" s="28">
        <f>+ROUND(E341*F341,2)</f>
        <v>0</v>
      </c>
      <c r="I341" s="51"/>
    </row>
    <row r="342" spans="1:9" s="12" customFormat="1" x14ac:dyDescent="0.25">
      <c r="A342" s="32"/>
      <c r="B342" s="65" t="s">
        <v>417</v>
      </c>
      <c r="C342" s="77" t="s">
        <v>130</v>
      </c>
      <c r="D342" s="26"/>
      <c r="E342" s="27"/>
      <c r="F342" s="28"/>
      <c r="G342" s="28"/>
      <c r="H342" s="31">
        <f>SUM(H343:H348)</f>
        <v>0</v>
      </c>
      <c r="I342" s="51"/>
    </row>
    <row r="343" spans="1:9" s="12" customFormat="1" ht="76.5" x14ac:dyDescent="0.25">
      <c r="A343" s="32"/>
      <c r="B343" s="33" t="s">
        <v>524</v>
      </c>
      <c r="C343" s="76" t="s">
        <v>77</v>
      </c>
      <c r="D343" s="26" t="s">
        <v>23</v>
      </c>
      <c r="E343" s="27">
        <v>4</v>
      </c>
      <c r="F343" s="28"/>
      <c r="G343" s="28"/>
      <c r="H343" s="28">
        <f t="shared" ref="H343:H346" si="23">+ROUND(E343*F343,2)</f>
        <v>0</v>
      </c>
      <c r="I343" s="51"/>
    </row>
    <row r="344" spans="1:9" s="12" customFormat="1" ht="51" x14ac:dyDescent="0.25">
      <c r="A344" s="32"/>
      <c r="B344" s="33" t="s">
        <v>525</v>
      </c>
      <c r="C344" s="76" t="s">
        <v>118</v>
      </c>
      <c r="D344" s="26" t="s">
        <v>24</v>
      </c>
      <c r="E344" s="27">
        <v>416.86</v>
      </c>
      <c r="F344" s="28"/>
      <c r="H344" s="28">
        <f t="shared" si="23"/>
        <v>0</v>
      </c>
      <c r="I344" s="51"/>
    </row>
    <row r="345" spans="1:9" s="12" customFormat="1" ht="38.25" x14ac:dyDescent="0.25">
      <c r="A345" s="32"/>
      <c r="B345" s="33" t="s">
        <v>526</v>
      </c>
      <c r="C345" s="76" t="s">
        <v>119</v>
      </c>
      <c r="D345" s="26" t="s">
        <v>20</v>
      </c>
      <c r="E345" s="27">
        <v>35.380000000000003</v>
      </c>
      <c r="F345" s="28"/>
      <c r="H345" s="28">
        <f t="shared" si="23"/>
        <v>0</v>
      </c>
      <c r="I345" s="51"/>
    </row>
    <row r="346" spans="1:9" s="12" customFormat="1" ht="51" x14ac:dyDescent="0.25">
      <c r="A346" s="32"/>
      <c r="B346" s="33" t="s">
        <v>527</v>
      </c>
      <c r="C346" s="76" t="s">
        <v>120</v>
      </c>
      <c r="D346" s="26" t="s">
        <v>24</v>
      </c>
      <c r="E346" s="27">
        <v>416.86</v>
      </c>
      <c r="F346" s="28"/>
      <c r="G346" s="28"/>
      <c r="H346" s="28">
        <f t="shared" si="23"/>
        <v>0</v>
      </c>
      <c r="I346" s="51"/>
    </row>
    <row r="347" spans="1:9" s="12" customFormat="1" ht="51" x14ac:dyDescent="0.25">
      <c r="A347" s="32"/>
      <c r="B347" s="33" t="s">
        <v>528</v>
      </c>
      <c r="C347" s="76" t="s">
        <v>108</v>
      </c>
      <c r="D347" s="26" t="s">
        <v>22</v>
      </c>
      <c r="E347" s="27">
        <v>4.8</v>
      </c>
      <c r="F347" s="28"/>
      <c r="G347" s="28"/>
      <c r="H347" s="28">
        <f>+ROUND(E347*F347,2)</f>
        <v>0</v>
      </c>
      <c r="I347" s="51"/>
    </row>
    <row r="348" spans="1:9" s="12" customFormat="1" ht="38.25" x14ac:dyDescent="0.25">
      <c r="A348" s="32"/>
      <c r="B348" s="33" t="s">
        <v>529</v>
      </c>
      <c r="C348" s="76" t="s">
        <v>122</v>
      </c>
      <c r="D348" s="26" t="s">
        <v>23</v>
      </c>
      <c r="E348" s="27">
        <v>8</v>
      </c>
      <c r="F348" s="28"/>
      <c r="G348" s="28"/>
      <c r="H348" s="28">
        <f>+ROUND(E348*F348,2)</f>
        <v>0</v>
      </c>
      <c r="I348" s="51"/>
    </row>
    <row r="349" spans="1:9" s="12" customFormat="1" x14ac:dyDescent="0.25">
      <c r="A349" s="32"/>
      <c r="B349" s="73" t="s">
        <v>418</v>
      </c>
      <c r="C349" s="78" t="s">
        <v>95</v>
      </c>
      <c r="D349" s="26"/>
      <c r="E349" s="27"/>
      <c r="F349" s="28"/>
      <c r="G349" s="28"/>
      <c r="H349" s="36">
        <f>+H350+H357+H366+H375+H388+H393+H395+H405+H410</f>
        <v>0</v>
      </c>
      <c r="I349" s="51"/>
    </row>
    <row r="350" spans="1:9" s="12" customFormat="1" x14ac:dyDescent="0.25">
      <c r="A350" s="32"/>
      <c r="B350" s="65" t="s">
        <v>419</v>
      </c>
      <c r="C350" s="77" t="s">
        <v>125</v>
      </c>
      <c r="D350" s="26"/>
      <c r="E350" s="27"/>
      <c r="F350" s="28"/>
      <c r="G350" s="28"/>
      <c r="H350" s="31">
        <f>SUM(H351:H356)</f>
        <v>0</v>
      </c>
      <c r="I350" s="51"/>
    </row>
    <row r="351" spans="1:9" s="12" customFormat="1" ht="25.5" x14ac:dyDescent="0.25">
      <c r="A351" s="32"/>
      <c r="B351" s="33" t="s">
        <v>530</v>
      </c>
      <c r="C351" s="76" t="s">
        <v>35</v>
      </c>
      <c r="D351" s="26" t="s">
        <v>20</v>
      </c>
      <c r="E351" s="27">
        <v>56</v>
      </c>
      <c r="F351" s="28"/>
      <c r="G351" s="28"/>
      <c r="H351" s="28">
        <f t="shared" ref="H351:H356" si="24">+ROUND(E351*F351,2)</f>
        <v>0</v>
      </c>
      <c r="I351" s="51"/>
    </row>
    <row r="352" spans="1:9" s="12" customFormat="1" ht="38.25" x14ac:dyDescent="0.25">
      <c r="A352" s="32"/>
      <c r="B352" s="33" t="s">
        <v>531</v>
      </c>
      <c r="C352" s="76" t="s">
        <v>46</v>
      </c>
      <c r="D352" s="26" t="s">
        <v>28</v>
      </c>
      <c r="E352" s="27">
        <v>27.12</v>
      </c>
      <c r="F352" s="28"/>
      <c r="G352" s="28"/>
      <c r="H352" s="28">
        <f t="shared" si="24"/>
        <v>0</v>
      </c>
      <c r="I352" s="51"/>
    </row>
    <row r="353" spans="1:9" s="12" customFormat="1" ht="51" x14ac:dyDescent="0.25">
      <c r="A353" s="32"/>
      <c r="B353" s="33" t="s">
        <v>532</v>
      </c>
      <c r="C353" s="76" t="s">
        <v>102</v>
      </c>
      <c r="D353" s="26" t="s">
        <v>20</v>
      </c>
      <c r="E353" s="27">
        <v>7.5</v>
      </c>
      <c r="F353" s="28"/>
      <c r="G353" s="28"/>
      <c r="H353" s="28">
        <f t="shared" si="24"/>
        <v>0</v>
      </c>
      <c r="I353" s="51"/>
    </row>
    <row r="354" spans="1:9" s="12" customFormat="1" ht="51" x14ac:dyDescent="0.25">
      <c r="A354" s="32"/>
      <c r="B354" s="33" t="s">
        <v>533</v>
      </c>
      <c r="C354" s="76" t="s">
        <v>104</v>
      </c>
      <c r="D354" s="26" t="s">
        <v>28</v>
      </c>
      <c r="E354" s="27">
        <v>2.5</v>
      </c>
      <c r="F354" s="28"/>
      <c r="G354" s="28"/>
      <c r="H354" s="28">
        <f t="shared" si="24"/>
        <v>0</v>
      </c>
      <c r="I354" s="51"/>
    </row>
    <row r="355" spans="1:9" s="12" customFormat="1" ht="25.5" x14ac:dyDescent="0.25">
      <c r="A355" s="32"/>
      <c r="B355" s="33" t="s">
        <v>534</v>
      </c>
      <c r="C355" s="76" t="s">
        <v>174</v>
      </c>
      <c r="D355" s="26" t="s">
        <v>20</v>
      </c>
      <c r="E355" s="27">
        <v>1.76</v>
      </c>
      <c r="F355" s="28"/>
      <c r="G355" s="28"/>
      <c r="H355" s="28">
        <f t="shared" si="24"/>
        <v>0</v>
      </c>
      <c r="I355" s="51"/>
    </row>
    <row r="356" spans="1:9" s="12" customFormat="1" ht="51" x14ac:dyDescent="0.25">
      <c r="A356" s="32"/>
      <c r="B356" s="33" t="s">
        <v>535</v>
      </c>
      <c r="C356" s="76" t="s">
        <v>48</v>
      </c>
      <c r="D356" s="26" t="s">
        <v>28</v>
      </c>
      <c r="E356" s="27">
        <v>10.5</v>
      </c>
      <c r="F356" s="28"/>
      <c r="G356" s="28"/>
      <c r="H356" s="28">
        <f t="shared" si="24"/>
        <v>0</v>
      </c>
      <c r="I356" s="51"/>
    </row>
    <row r="357" spans="1:9" s="12" customFormat="1" x14ac:dyDescent="0.25">
      <c r="A357" s="32"/>
      <c r="B357" s="65" t="s">
        <v>420</v>
      </c>
      <c r="C357" s="77" t="s">
        <v>136</v>
      </c>
      <c r="D357" s="26"/>
      <c r="E357" s="27"/>
      <c r="F357" s="28"/>
      <c r="G357" s="28"/>
      <c r="H357" s="31">
        <f>SUM(H358:H365)</f>
        <v>0</v>
      </c>
      <c r="I357" s="51"/>
    </row>
    <row r="358" spans="1:9" s="12" customFormat="1" ht="51" x14ac:dyDescent="0.25">
      <c r="A358" s="32"/>
      <c r="B358" s="33" t="s">
        <v>536</v>
      </c>
      <c r="C358" s="76" t="s">
        <v>49</v>
      </c>
      <c r="D358" s="26" t="s">
        <v>28</v>
      </c>
      <c r="E358" s="27">
        <v>3.56</v>
      </c>
      <c r="F358" s="28"/>
      <c r="G358" s="28"/>
      <c r="H358" s="28">
        <f t="shared" ref="H358:H365" si="25">+ROUND(E358*F358,2)</f>
        <v>0</v>
      </c>
      <c r="I358" s="51"/>
    </row>
    <row r="359" spans="1:9" s="12" customFormat="1" ht="38.25" x14ac:dyDescent="0.25">
      <c r="A359" s="32"/>
      <c r="B359" s="33" t="s">
        <v>537</v>
      </c>
      <c r="C359" s="76" t="s">
        <v>50</v>
      </c>
      <c r="D359" s="26" t="s">
        <v>22</v>
      </c>
      <c r="E359" s="27">
        <v>34</v>
      </c>
      <c r="F359" s="28"/>
      <c r="G359" s="28"/>
      <c r="H359" s="28">
        <f t="shared" si="25"/>
        <v>0</v>
      </c>
      <c r="I359" s="51"/>
    </row>
    <row r="360" spans="1:9" s="12" customFormat="1" ht="76.5" x14ac:dyDescent="0.25">
      <c r="A360" s="32"/>
      <c r="B360" s="33" t="s">
        <v>538</v>
      </c>
      <c r="C360" s="76" t="s">
        <v>51</v>
      </c>
      <c r="D360" s="26" t="s">
        <v>23</v>
      </c>
      <c r="E360" s="27">
        <v>12</v>
      </c>
      <c r="F360" s="28"/>
      <c r="G360" s="28"/>
      <c r="H360" s="28">
        <f t="shared" si="25"/>
        <v>0</v>
      </c>
      <c r="I360" s="51"/>
    </row>
    <row r="361" spans="1:9" s="12" customFormat="1" ht="75" x14ac:dyDescent="0.25">
      <c r="A361" s="32"/>
      <c r="B361" s="33" t="s">
        <v>539</v>
      </c>
      <c r="C361" s="79" t="s">
        <v>197</v>
      </c>
      <c r="D361" s="26" t="s">
        <v>24</v>
      </c>
      <c r="E361">
        <v>1200</v>
      </c>
      <c r="F361" s="28"/>
      <c r="G361" s="28"/>
      <c r="H361" s="28">
        <f t="shared" si="25"/>
        <v>0</v>
      </c>
      <c r="I361" s="51"/>
    </row>
    <row r="362" spans="1:9" s="12" customFormat="1" ht="60" x14ac:dyDescent="0.25">
      <c r="A362" s="32"/>
      <c r="B362" s="33" t="s">
        <v>540</v>
      </c>
      <c r="C362" s="79" t="s">
        <v>198</v>
      </c>
      <c r="D362" s="26" t="s">
        <v>28</v>
      </c>
      <c r="E362">
        <v>2.5</v>
      </c>
      <c r="F362" s="28"/>
      <c r="G362" s="28"/>
      <c r="H362" s="28">
        <f t="shared" si="25"/>
        <v>0</v>
      </c>
      <c r="I362" s="51"/>
    </row>
    <row r="363" spans="1:9" s="12" customFormat="1" ht="60" x14ac:dyDescent="0.25">
      <c r="A363" s="32"/>
      <c r="B363" s="33" t="s">
        <v>541</v>
      </c>
      <c r="C363" s="79" t="s">
        <v>199</v>
      </c>
      <c r="D363" s="26" t="s">
        <v>20</v>
      </c>
      <c r="E363">
        <v>25</v>
      </c>
      <c r="F363" s="28"/>
      <c r="G363" s="28"/>
      <c r="H363" s="28">
        <f t="shared" si="25"/>
        <v>0</v>
      </c>
      <c r="I363" s="51"/>
    </row>
    <row r="364" spans="1:9" s="12" customFormat="1" ht="120" x14ac:dyDescent="0.25">
      <c r="A364" s="32"/>
      <c r="B364" s="33" t="s">
        <v>542</v>
      </c>
      <c r="C364" s="79" t="s">
        <v>200</v>
      </c>
      <c r="D364" s="26" t="s">
        <v>22</v>
      </c>
      <c r="E364">
        <v>20</v>
      </c>
      <c r="F364" s="28"/>
      <c r="G364" s="28"/>
      <c r="H364" s="28">
        <f t="shared" si="25"/>
        <v>0</v>
      </c>
      <c r="I364" s="51"/>
    </row>
    <row r="365" spans="1:9" s="12" customFormat="1" ht="76.5" x14ac:dyDescent="0.25">
      <c r="A365" s="32"/>
      <c r="B365" s="33" t="s">
        <v>543</v>
      </c>
      <c r="C365" s="76" t="s">
        <v>52</v>
      </c>
      <c r="D365" s="26" t="s">
        <v>22</v>
      </c>
      <c r="E365" s="27">
        <v>85</v>
      </c>
      <c r="F365" s="28"/>
      <c r="G365" s="28"/>
      <c r="H365" s="28">
        <f t="shared" si="25"/>
        <v>0</v>
      </c>
      <c r="I365" s="51"/>
    </row>
    <row r="366" spans="1:9" s="12" customFormat="1" x14ac:dyDescent="0.25">
      <c r="A366" s="32"/>
      <c r="B366" s="65" t="s">
        <v>421</v>
      </c>
      <c r="C366" s="77" t="s">
        <v>133</v>
      </c>
      <c r="D366" s="26"/>
      <c r="E366" s="27"/>
      <c r="F366" s="28"/>
      <c r="G366" s="28"/>
      <c r="H366" s="31">
        <f>SUM(H367:H374)</f>
        <v>0</v>
      </c>
      <c r="I366" s="51"/>
    </row>
    <row r="367" spans="1:9" s="12" customFormat="1" ht="51" x14ac:dyDescent="0.25">
      <c r="A367" s="32"/>
      <c r="B367" s="33" t="s">
        <v>544</v>
      </c>
      <c r="C367" s="76" t="s">
        <v>100</v>
      </c>
      <c r="D367" s="26" t="s">
        <v>20</v>
      </c>
      <c r="E367" s="27">
        <v>22.08</v>
      </c>
      <c r="F367" s="28"/>
      <c r="G367" s="28"/>
      <c r="H367" s="28">
        <f t="shared" ref="H367:H374" si="26">+ROUND(E367*F367,2)</f>
        <v>0</v>
      </c>
      <c r="I367" s="51"/>
    </row>
    <row r="368" spans="1:9" s="12" customFormat="1" ht="38.25" x14ac:dyDescent="0.25">
      <c r="A368" s="32"/>
      <c r="B368" s="33" t="s">
        <v>545</v>
      </c>
      <c r="C368" s="76" t="s">
        <v>98</v>
      </c>
      <c r="D368" s="26" t="s">
        <v>20</v>
      </c>
      <c r="E368" s="27">
        <v>22.08</v>
      </c>
      <c r="F368" s="28"/>
      <c r="G368" s="28"/>
      <c r="H368" s="28">
        <f t="shared" si="26"/>
        <v>0</v>
      </c>
      <c r="I368" s="51"/>
    </row>
    <row r="369" spans="1:9" s="12" customFormat="1" ht="38.25" x14ac:dyDescent="0.25">
      <c r="A369" s="32"/>
      <c r="B369" s="33" t="s">
        <v>546</v>
      </c>
      <c r="C369" s="76" t="s">
        <v>99</v>
      </c>
      <c r="D369" s="26" t="s">
        <v>20</v>
      </c>
      <c r="E369" s="27">
        <v>22.08</v>
      </c>
      <c r="F369" s="28"/>
      <c r="G369" s="28"/>
      <c r="H369" s="28">
        <f t="shared" si="26"/>
        <v>0</v>
      </c>
      <c r="I369" s="51"/>
    </row>
    <row r="370" spans="1:9" s="12" customFormat="1" ht="76.5" x14ac:dyDescent="0.25">
      <c r="A370" s="32"/>
      <c r="B370" s="33" t="s">
        <v>547</v>
      </c>
      <c r="C370" s="76" t="s">
        <v>55</v>
      </c>
      <c r="D370" s="26" t="s">
        <v>22</v>
      </c>
      <c r="E370" s="27">
        <v>30.8</v>
      </c>
      <c r="F370" s="28"/>
      <c r="G370" s="28"/>
      <c r="H370" s="28">
        <f t="shared" si="26"/>
        <v>0</v>
      </c>
      <c r="I370" s="51"/>
    </row>
    <row r="371" spans="1:9" s="12" customFormat="1" ht="51" x14ac:dyDescent="0.25">
      <c r="A371" s="32"/>
      <c r="B371" s="33" t="s">
        <v>548</v>
      </c>
      <c r="C371" s="76" t="s">
        <v>57</v>
      </c>
      <c r="D371" s="26" t="s">
        <v>20</v>
      </c>
      <c r="E371" s="27">
        <v>83.52</v>
      </c>
      <c r="F371" s="28"/>
      <c r="G371" s="28"/>
      <c r="H371" s="28">
        <f t="shared" si="26"/>
        <v>0</v>
      </c>
      <c r="I371" s="51"/>
    </row>
    <row r="372" spans="1:9" s="12" customFormat="1" ht="51" x14ac:dyDescent="0.25">
      <c r="A372" s="32"/>
      <c r="B372" s="33" t="s">
        <v>549</v>
      </c>
      <c r="C372" s="76" t="s">
        <v>60</v>
      </c>
      <c r="D372" s="26" t="s">
        <v>20</v>
      </c>
      <c r="E372" s="27">
        <v>26.7</v>
      </c>
      <c r="F372" s="28"/>
      <c r="G372" s="28"/>
      <c r="H372" s="28">
        <f t="shared" si="26"/>
        <v>0</v>
      </c>
      <c r="I372" s="51"/>
    </row>
    <row r="373" spans="1:9" s="12" customFormat="1" ht="25.5" x14ac:dyDescent="0.25">
      <c r="A373" s="32"/>
      <c r="B373" s="33" t="s">
        <v>550</v>
      </c>
      <c r="C373" s="76" t="s">
        <v>147</v>
      </c>
      <c r="D373" s="26" t="s">
        <v>22</v>
      </c>
      <c r="E373" s="27">
        <v>46</v>
      </c>
      <c r="F373" s="28"/>
      <c r="G373" s="28"/>
      <c r="H373" s="28">
        <f t="shared" si="26"/>
        <v>0</v>
      </c>
      <c r="I373" s="51"/>
    </row>
    <row r="374" spans="1:9" s="12" customFormat="1" ht="38.25" x14ac:dyDescent="0.25">
      <c r="A374" s="32"/>
      <c r="B374" s="33" t="s">
        <v>551</v>
      </c>
      <c r="C374" s="76" t="s">
        <v>75</v>
      </c>
      <c r="D374" s="26" t="s">
        <v>20</v>
      </c>
      <c r="E374" s="27">
        <v>30.72</v>
      </c>
      <c r="F374" s="28"/>
      <c r="G374" s="28"/>
      <c r="H374" s="28">
        <f t="shared" si="26"/>
        <v>0</v>
      </c>
      <c r="I374" s="51"/>
    </row>
    <row r="375" spans="1:9" s="12" customFormat="1" x14ac:dyDescent="0.25">
      <c r="A375" s="32"/>
      <c r="B375" s="65" t="s">
        <v>422</v>
      </c>
      <c r="C375" s="77" t="s">
        <v>19</v>
      </c>
      <c r="D375" s="26"/>
      <c r="E375" s="27"/>
      <c r="F375" s="28"/>
      <c r="G375" s="28"/>
      <c r="H375" s="31">
        <f>SUM(H376:H387)</f>
        <v>0</v>
      </c>
      <c r="I375" s="51"/>
    </row>
    <row r="376" spans="1:9" s="12" customFormat="1" ht="102" x14ac:dyDescent="0.25">
      <c r="A376" s="32"/>
      <c r="B376" s="33" t="s">
        <v>552</v>
      </c>
      <c r="C376" s="76" t="s">
        <v>188</v>
      </c>
      <c r="D376" s="26" t="s">
        <v>23</v>
      </c>
      <c r="E376" s="27">
        <v>1</v>
      </c>
      <c r="F376" s="28"/>
      <c r="G376" s="28"/>
      <c r="H376" s="28">
        <f t="shared" ref="H376:H385" si="27">+ROUND(E376*F376,2)</f>
        <v>0</v>
      </c>
      <c r="I376" s="51"/>
    </row>
    <row r="377" spans="1:9" s="12" customFormat="1" ht="89.25" x14ac:dyDescent="0.25">
      <c r="A377" s="32"/>
      <c r="B377" s="33" t="s">
        <v>553</v>
      </c>
      <c r="C377" s="76" t="s">
        <v>175</v>
      </c>
      <c r="D377" s="26" t="s">
        <v>20</v>
      </c>
      <c r="E377" s="27">
        <v>5.28</v>
      </c>
      <c r="F377" s="28"/>
      <c r="G377" s="28"/>
      <c r="H377" s="28">
        <f t="shared" si="27"/>
        <v>0</v>
      </c>
      <c r="I377" s="51"/>
    </row>
    <row r="378" spans="1:9" s="12" customFormat="1" ht="38.25" x14ac:dyDescent="0.25">
      <c r="A378" s="32"/>
      <c r="B378" s="33" t="s">
        <v>554</v>
      </c>
      <c r="C378" s="76" t="s">
        <v>176</v>
      </c>
      <c r="D378" s="26" t="s">
        <v>20</v>
      </c>
      <c r="E378" s="27">
        <v>5.28</v>
      </c>
      <c r="F378" s="28"/>
      <c r="G378" s="28"/>
      <c r="H378" s="28">
        <f t="shared" si="27"/>
        <v>0</v>
      </c>
      <c r="I378" s="51"/>
    </row>
    <row r="379" spans="1:9" s="12" customFormat="1" ht="51" x14ac:dyDescent="0.25">
      <c r="A379" s="32"/>
      <c r="B379" s="33" t="s">
        <v>555</v>
      </c>
      <c r="C379" s="76" t="s">
        <v>148</v>
      </c>
      <c r="D379" s="26" t="s">
        <v>24</v>
      </c>
      <c r="E379" s="27">
        <v>494.68</v>
      </c>
      <c r="F379" s="28"/>
      <c r="G379" s="28"/>
      <c r="H379" s="28">
        <f t="shared" si="27"/>
        <v>0</v>
      </c>
      <c r="I379" s="51"/>
    </row>
    <row r="380" spans="1:9" s="12" customFormat="1" ht="127.5" x14ac:dyDescent="0.25">
      <c r="A380" s="32"/>
      <c r="B380" s="33" t="s">
        <v>556</v>
      </c>
      <c r="C380" s="76" t="s">
        <v>76</v>
      </c>
      <c r="D380" s="26" t="s">
        <v>20</v>
      </c>
      <c r="E380" s="27">
        <v>5.28</v>
      </c>
      <c r="F380" s="28"/>
      <c r="G380" s="28"/>
      <c r="H380" s="28">
        <f t="shared" si="27"/>
        <v>0</v>
      </c>
      <c r="I380" s="51"/>
    </row>
    <row r="381" spans="1:9" s="12" customFormat="1" ht="102" x14ac:dyDescent="0.25">
      <c r="A381" s="32"/>
      <c r="B381" s="33" t="s">
        <v>557</v>
      </c>
      <c r="C381" s="76" t="s">
        <v>189</v>
      </c>
      <c r="D381" s="26" t="s">
        <v>23</v>
      </c>
      <c r="E381" s="27">
        <v>1</v>
      </c>
      <c r="F381" s="28"/>
      <c r="G381" s="28"/>
      <c r="H381" s="28">
        <f t="shared" si="27"/>
        <v>0</v>
      </c>
      <c r="I381" s="51"/>
    </row>
    <row r="382" spans="1:9" s="12" customFormat="1" ht="38.25" x14ac:dyDescent="0.25">
      <c r="A382" s="32"/>
      <c r="B382" s="33" t="s">
        <v>558</v>
      </c>
      <c r="C382" s="76" t="s">
        <v>176</v>
      </c>
      <c r="D382" s="26" t="s">
        <v>20</v>
      </c>
      <c r="E382" s="27">
        <v>5.28</v>
      </c>
      <c r="F382" s="28"/>
      <c r="G382" s="28"/>
      <c r="H382" s="28">
        <f t="shared" si="27"/>
        <v>0</v>
      </c>
      <c r="I382" s="51"/>
    </row>
    <row r="383" spans="1:9" s="12" customFormat="1" ht="38.25" x14ac:dyDescent="0.25">
      <c r="A383" s="32"/>
      <c r="B383" s="33" t="s">
        <v>559</v>
      </c>
      <c r="C383" s="76" t="s">
        <v>65</v>
      </c>
      <c r="D383" s="26" t="s">
        <v>23</v>
      </c>
      <c r="E383" s="27">
        <v>1</v>
      </c>
      <c r="F383" s="28"/>
      <c r="G383" s="28"/>
      <c r="H383" s="28">
        <f t="shared" si="27"/>
        <v>0</v>
      </c>
      <c r="I383" s="51"/>
    </row>
    <row r="384" spans="1:9" s="12" customFormat="1" ht="38.25" x14ac:dyDescent="0.25">
      <c r="A384" s="32"/>
      <c r="B384" s="33" t="s">
        <v>560</v>
      </c>
      <c r="C384" s="76" t="s">
        <v>66</v>
      </c>
      <c r="D384" s="26" t="s">
        <v>20</v>
      </c>
      <c r="E384" s="27">
        <v>5.28</v>
      </c>
      <c r="F384" s="28"/>
      <c r="G384" s="28"/>
      <c r="H384" s="28">
        <f t="shared" si="27"/>
        <v>0</v>
      </c>
      <c r="I384" s="51"/>
    </row>
    <row r="385" spans="1:9" s="12" customFormat="1" ht="51" x14ac:dyDescent="0.25">
      <c r="A385" s="32"/>
      <c r="B385" s="33" t="s">
        <v>561</v>
      </c>
      <c r="C385" s="76" t="s">
        <v>101</v>
      </c>
      <c r="D385" s="26" t="s">
        <v>20</v>
      </c>
      <c r="E385" s="27">
        <v>5.28</v>
      </c>
      <c r="F385" s="28"/>
      <c r="G385" s="28"/>
      <c r="H385" s="28">
        <f t="shared" si="27"/>
        <v>0</v>
      </c>
      <c r="I385" s="51"/>
    </row>
    <row r="386" spans="1:9" s="12" customFormat="1" ht="38.25" x14ac:dyDescent="0.25">
      <c r="A386" s="32"/>
      <c r="B386" s="33" t="s">
        <v>562</v>
      </c>
      <c r="C386" s="76" t="s">
        <v>56</v>
      </c>
      <c r="D386" s="26" t="s">
        <v>23</v>
      </c>
      <c r="E386" s="27">
        <v>66</v>
      </c>
      <c r="F386" s="28"/>
      <c r="G386" s="28"/>
      <c r="H386" s="28">
        <f>+ROUND(E386*F386,2)</f>
        <v>0</v>
      </c>
      <c r="I386" s="51"/>
    </row>
    <row r="387" spans="1:9" s="12" customFormat="1" ht="51" x14ac:dyDescent="0.25">
      <c r="A387" s="32"/>
      <c r="B387" s="33" t="s">
        <v>563</v>
      </c>
      <c r="C387" s="76" t="s">
        <v>101</v>
      </c>
      <c r="D387" s="26" t="s">
        <v>20</v>
      </c>
      <c r="E387" s="27">
        <v>5.28</v>
      </c>
      <c r="F387" s="28"/>
      <c r="G387" s="28"/>
      <c r="H387" s="28">
        <f t="shared" ref="H387" si="28">+ROUND(E387*F387,2)</f>
        <v>0</v>
      </c>
      <c r="I387" s="51"/>
    </row>
    <row r="388" spans="1:9" s="12" customFormat="1" x14ac:dyDescent="0.25">
      <c r="A388" s="32"/>
      <c r="B388" s="65" t="s">
        <v>423</v>
      </c>
      <c r="C388" s="77" t="s">
        <v>134</v>
      </c>
      <c r="D388" s="26"/>
      <c r="E388" s="27"/>
      <c r="F388" s="28"/>
      <c r="G388" s="28"/>
      <c r="H388" s="31">
        <f>SUM(H389:H392)</f>
        <v>0</v>
      </c>
      <c r="I388" s="51"/>
    </row>
    <row r="389" spans="1:9" s="12" customFormat="1" ht="51" x14ac:dyDescent="0.25">
      <c r="A389" s="32"/>
      <c r="B389" s="33" t="s">
        <v>564</v>
      </c>
      <c r="C389" s="76" t="s">
        <v>192</v>
      </c>
      <c r="D389" s="26" t="s">
        <v>20</v>
      </c>
      <c r="E389" s="27">
        <v>123.94</v>
      </c>
      <c r="F389" s="28"/>
      <c r="G389" s="28"/>
      <c r="H389" s="28">
        <f>+ROUND(E389*F389,2)</f>
        <v>0</v>
      </c>
      <c r="I389" s="51"/>
    </row>
    <row r="390" spans="1:9" s="12" customFormat="1" ht="63.75" x14ac:dyDescent="0.25">
      <c r="A390" s="32"/>
      <c r="B390" s="33" t="s">
        <v>565</v>
      </c>
      <c r="C390" s="76" t="s">
        <v>161</v>
      </c>
      <c r="D390" s="26" t="s">
        <v>20</v>
      </c>
      <c r="E390" s="27">
        <v>25</v>
      </c>
      <c r="F390" s="28"/>
      <c r="G390" s="28"/>
      <c r="H390" s="28">
        <f>+ROUND(E390*F390,2)</f>
        <v>0</v>
      </c>
      <c r="I390" s="51"/>
    </row>
    <row r="391" spans="1:9" s="12" customFormat="1" ht="63.75" x14ac:dyDescent="0.25">
      <c r="A391" s="32"/>
      <c r="B391" s="33" t="s">
        <v>566</v>
      </c>
      <c r="C391" s="76" t="s">
        <v>107</v>
      </c>
      <c r="D391" s="26" t="s">
        <v>22</v>
      </c>
      <c r="E391" s="27">
        <v>58.2</v>
      </c>
      <c r="F391" s="28"/>
      <c r="G391" s="28"/>
      <c r="H391" s="28">
        <f>+ROUND(E391*F391,2)</f>
        <v>0</v>
      </c>
      <c r="I391" s="51"/>
    </row>
    <row r="392" spans="1:9" s="12" customFormat="1" ht="76.5" x14ac:dyDescent="0.25">
      <c r="A392" s="32"/>
      <c r="B392" s="33" t="s">
        <v>567</v>
      </c>
      <c r="C392" s="76" t="s">
        <v>195</v>
      </c>
      <c r="D392" s="26" t="s">
        <v>22</v>
      </c>
      <c r="E392" s="27">
        <v>18.399999999999999</v>
      </c>
      <c r="F392" s="28"/>
      <c r="G392" s="28"/>
      <c r="H392" s="28">
        <f>+ROUND(E392*F392,2)</f>
        <v>0</v>
      </c>
      <c r="I392" s="51"/>
    </row>
    <row r="393" spans="1:9" s="12" customFormat="1" x14ac:dyDescent="0.25">
      <c r="A393" s="32"/>
      <c r="B393" s="65" t="s">
        <v>424</v>
      </c>
      <c r="C393" s="77" t="s">
        <v>137</v>
      </c>
      <c r="D393" s="26"/>
      <c r="E393" s="27"/>
      <c r="F393" s="28"/>
      <c r="G393" s="28"/>
      <c r="H393" s="31">
        <f>+H394</f>
        <v>0</v>
      </c>
      <c r="I393" s="51"/>
    </row>
    <row r="394" spans="1:9" s="12" customFormat="1" ht="38.25" x14ac:dyDescent="0.25">
      <c r="A394" s="32"/>
      <c r="B394" s="33" t="s">
        <v>568</v>
      </c>
      <c r="C394" s="76" t="s">
        <v>105</v>
      </c>
      <c r="D394" s="26" t="s">
        <v>23</v>
      </c>
      <c r="E394" s="27">
        <v>1</v>
      </c>
      <c r="F394" s="28"/>
      <c r="G394" s="28"/>
      <c r="H394" s="28">
        <f>+ROUND(E394*F394,2)</f>
        <v>0</v>
      </c>
      <c r="I394" s="51"/>
    </row>
    <row r="395" spans="1:9" s="12" customFormat="1" x14ac:dyDescent="0.25">
      <c r="A395" s="32"/>
      <c r="B395" s="65" t="s">
        <v>425</v>
      </c>
      <c r="C395" s="77" t="s">
        <v>135</v>
      </c>
      <c r="D395" s="26"/>
      <c r="E395" s="27"/>
      <c r="F395" s="28"/>
      <c r="G395" s="28"/>
      <c r="H395" s="31">
        <f>SUM(H396:H404)</f>
        <v>0</v>
      </c>
      <c r="I395" s="51"/>
    </row>
    <row r="396" spans="1:9" s="12" customFormat="1" ht="114.75" x14ac:dyDescent="0.25">
      <c r="A396" s="32"/>
      <c r="B396" s="33" t="s">
        <v>569</v>
      </c>
      <c r="C396" s="76" t="s">
        <v>177</v>
      </c>
      <c r="D396" s="26" t="s">
        <v>31</v>
      </c>
      <c r="E396" s="27">
        <v>6</v>
      </c>
      <c r="F396" s="28"/>
      <c r="G396" s="28"/>
      <c r="H396" s="28">
        <f t="shared" ref="H396:H404" si="29">+ROUND(E396*F396,2)</f>
        <v>0</v>
      </c>
      <c r="I396" s="51"/>
    </row>
    <row r="397" spans="1:9" s="12" customFormat="1" ht="38.25" x14ac:dyDescent="0.25">
      <c r="A397" s="32"/>
      <c r="B397" s="33" t="s">
        <v>570</v>
      </c>
      <c r="C397" s="76" t="s">
        <v>106</v>
      </c>
      <c r="D397" s="26" t="s">
        <v>22</v>
      </c>
      <c r="E397" s="27">
        <v>30</v>
      </c>
      <c r="F397" s="28"/>
      <c r="G397" s="28"/>
      <c r="H397" s="28">
        <f t="shared" si="29"/>
        <v>0</v>
      </c>
      <c r="I397" s="51"/>
    </row>
    <row r="398" spans="1:9" s="12" customFormat="1" ht="38.25" x14ac:dyDescent="0.25">
      <c r="A398" s="32"/>
      <c r="B398" s="33" t="s">
        <v>571</v>
      </c>
      <c r="C398" s="76" t="s">
        <v>178</v>
      </c>
      <c r="D398" s="26" t="s">
        <v>22</v>
      </c>
      <c r="E398" s="27">
        <v>15</v>
      </c>
      <c r="F398" s="28"/>
      <c r="G398" s="28"/>
      <c r="H398" s="28">
        <f t="shared" si="29"/>
        <v>0</v>
      </c>
      <c r="I398" s="51"/>
    </row>
    <row r="399" spans="1:9" s="12" customFormat="1" ht="25.5" x14ac:dyDescent="0.25">
      <c r="A399" s="32"/>
      <c r="B399" s="33" t="s">
        <v>572</v>
      </c>
      <c r="C399" s="76" t="s">
        <v>179</v>
      </c>
      <c r="D399" s="26" t="s">
        <v>22</v>
      </c>
      <c r="E399" s="27">
        <v>30</v>
      </c>
      <c r="F399" s="28"/>
      <c r="G399" s="28"/>
      <c r="H399" s="28">
        <f t="shared" si="29"/>
        <v>0</v>
      </c>
      <c r="I399" s="51"/>
    </row>
    <row r="400" spans="1:9" s="12" customFormat="1" ht="25.5" x14ac:dyDescent="0.25">
      <c r="A400" s="32"/>
      <c r="B400" s="33" t="s">
        <v>573</v>
      </c>
      <c r="C400" s="76" t="s">
        <v>180</v>
      </c>
      <c r="D400" s="26" t="s">
        <v>22</v>
      </c>
      <c r="E400" s="27">
        <v>30</v>
      </c>
      <c r="F400" s="28"/>
      <c r="G400" s="28"/>
      <c r="H400" s="28">
        <f t="shared" si="29"/>
        <v>0</v>
      </c>
      <c r="I400" s="51"/>
    </row>
    <row r="401" spans="1:9" s="12" customFormat="1" ht="25.5" x14ac:dyDescent="0.25">
      <c r="A401" s="32"/>
      <c r="B401" s="33" t="s">
        <v>574</v>
      </c>
      <c r="C401" s="76" t="s">
        <v>181</v>
      </c>
      <c r="D401" s="26" t="s">
        <v>22</v>
      </c>
      <c r="E401" s="27">
        <v>30</v>
      </c>
      <c r="F401" s="28"/>
      <c r="G401" s="28"/>
      <c r="H401" s="28">
        <f t="shared" si="29"/>
        <v>0</v>
      </c>
      <c r="I401" s="51"/>
    </row>
    <row r="402" spans="1:9" s="12" customFormat="1" ht="51" x14ac:dyDescent="0.25">
      <c r="A402" s="32"/>
      <c r="B402" s="33" t="s">
        <v>575</v>
      </c>
      <c r="C402" s="76" t="s">
        <v>182</v>
      </c>
      <c r="D402" s="26" t="s">
        <v>23</v>
      </c>
      <c r="E402" s="27">
        <v>2</v>
      </c>
      <c r="F402" s="28"/>
      <c r="G402" s="28"/>
      <c r="H402" s="28">
        <f t="shared" si="29"/>
        <v>0</v>
      </c>
      <c r="I402" s="51"/>
    </row>
    <row r="403" spans="1:9" s="12" customFormat="1" ht="51" x14ac:dyDescent="0.25">
      <c r="A403" s="32"/>
      <c r="B403" s="33" t="s">
        <v>576</v>
      </c>
      <c r="C403" s="76" t="s">
        <v>183</v>
      </c>
      <c r="D403" s="26" t="s">
        <v>23</v>
      </c>
      <c r="E403" s="27">
        <v>3</v>
      </c>
      <c r="F403" s="28"/>
      <c r="G403" s="28"/>
      <c r="H403" s="28">
        <f t="shared" si="29"/>
        <v>0</v>
      </c>
      <c r="I403" s="51"/>
    </row>
    <row r="404" spans="1:9" s="12" customFormat="1" ht="51" x14ac:dyDescent="0.25">
      <c r="A404" s="32"/>
      <c r="B404" s="33" t="s">
        <v>577</v>
      </c>
      <c r="C404" s="76" t="s">
        <v>184</v>
      </c>
      <c r="D404" s="26" t="s">
        <v>23</v>
      </c>
      <c r="E404" s="27">
        <v>2</v>
      </c>
      <c r="F404" s="28"/>
      <c r="G404" s="28"/>
      <c r="H404" s="28">
        <f t="shared" si="29"/>
        <v>0</v>
      </c>
      <c r="I404" s="51"/>
    </row>
    <row r="405" spans="1:9" s="12" customFormat="1" x14ac:dyDescent="0.25">
      <c r="A405" s="32"/>
      <c r="B405" s="65" t="s">
        <v>426</v>
      </c>
      <c r="C405" s="77" t="s">
        <v>32</v>
      </c>
      <c r="D405" s="26"/>
      <c r="E405" s="27"/>
      <c r="F405" s="28"/>
      <c r="G405" s="28"/>
      <c r="H405" s="31">
        <f>SUM(H406:H409)</f>
        <v>0</v>
      </c>
      <c r="I405" s="51"/>
    </row>
    <row r="406" spans="1:9" s="12" customFormat="1" ht="76.5" x14ac:dyDescent="0.25">
      <c r="A406" s="32"/>
      <c r="B406" s="33" t="s">
        <v>578</v>
      </c>
      <c r="C406" s="76" t="s">
        <v>185</v>
      </c>
      <c r="D406" s="26" t="s">
        <v>20</v>
      </c>
      <c r="E406" s="27">
        <v>25</v>
      </c>
      <c r="F406" s="28"/>
      <c r="G406" s="28"/>
      <c r="H406" s="28">
        <f>+ROUND(E406*F406,2)</f>
        <v>0</v>
      </c>
      <c r="I406" s="51"/>
    </row>
    <row r="407" spans="1:9" s="12" customFormat="1" ht="51" x14ac:dyDescent="0.25">
      <c r="A407" s="32"/>
      <c r="B407" s="33" t="s">
        <v>579</v>
      </c>
      <c r="C407" s="76" t="s">
        <v>186</v>
      </c>
      <c r="D407" s="26" t="s">
        <v>20</v>
      </c>
      <c r="E407" s="27">
        <v>25</v>
      </c>
      <c r="F407" s="28"/>
      <c r="G407" s="28"/>
      <c r="H407" s="28">
        <f>+ROUND(E407*F407,2)</f>
        <v>0</v>
      </c>
      <c r="I407" s="51"/>
    </row>
    <row r="408" spans="1:9" s="12" customFormat="1" ht="63.75" x14ac:dyDescent="0.25">
      <c r="A408" s="32"/>
      <c r="B408" s="33" t="s">
        <v>580</v>
      </c>
      <c r="C408" s="76" t="s">
        <v>187</v>
      </c>
      <c r="D408" s="26" t="s">
        <v>22</v>
      </c>
      <c r="E408" s="27">
        <v>20</v>
      </c>
      <c r="F408" s="28"/>
      <c r="G408" s="28"/>
      <c r="H408" s="28">
        <f>+ROUND(E408*F408,2)</f>
        <v>0</v>
      </c>
      <c r="I408" s="51"/>
    </row>
    <row r="409" spans="1:9" s="12" customFormat="1" ht="127.5" x14ac:dyDescent="0.25">
      <c r="A409" s="32"/>
      <c r="B409" s="33" t="s">
        <v>581</v>
      </c>
      <c r="C409" s="76" t="s">
        <v>173</v>
      </c>
      <c r="D409" s="26" t="s">
        <v>20</v>
      </c>
      <c r="E409" s="27">
        <v>25</v>
      </c>
      <c r="F409" s="28"/>
      <c r="G409" s="28"/>
      <c r="H409" s="28">
        <f>+ROUND(E409*F409,2)</f>
        <v>0</v>
      </c>
      <c r="I409" s="51"/>
    </row>
    <row r="410" spans="1:9" s="12" customFormat="1" x14ac:dyDescent="0.25">
      <c r="A410" s="32"/>
      <c r="B410" s="65" t="s">
        <v>427</v>
      </c>
      <c r="C410" s="77" t="s">
        <v>33</v>
      </c>
      <c r="D410" s="26"/>
      <c r="E410" s="27"/>
      <c r="F410" s="28"/>
      <c r="G410" s="28"/>
      <c r="H410" s="31">
        <f>+H411</f>
        <v>0</v>
      </c>
      <c r="I410" s="51"/>
    </row>
    <row r="411" spans="1:9" s="12" customFormat="1" ht="25.5" x14ac:dyDescent="0.25">
      <c r="A411" s="32"/>
      <c r="B411" s="33" t="s">
        <v>582</v>
      </c>
      <c r="C411" s="76" t="s">
        <v>194</v>
      </c>
      <c r="D411" s="26" t="s">
        <v>20</v>
      </c>
      <c r="E411" s="27">
        <v>56</v>
      </c>
      <c r="F411" s="28"/>
      <c r="G411" s="28"/>
      <c r="H411" s="28">
        <f>+ROUND(E411*F411,2)</f>
        <v>0</v>
      </c>
      <c r="I411" s="51"/>
    </row>
    <row r="412" spans="1:9" s="12" customFormat="1" ht="15" customHeight="1" x14ac:dyDescent="0.25">
      <c r="A412"/>
      <c r="B412" s="33"/>
      <c r="C412" s="93"/>
      <c r="D412" s="26"/>
      <c r="E412" s="27"/>
      <c r="F412" s="61"/>
      <c r="G412" s="28"/>
      <c r="H412" s="28"/>
      <c r="I412" s="51"/>
    </row>
    <row r="413" spans="1:9" s="12" customFormat="1" x14ac:dyDescent="0.25">
      <c r="B413" s="37"/>
      <c r="C413" s="94" t="s">
        <v>109</v>
      </c>
      <c r="D413" s="37"/>
      <c r="E413" s="38"/>
      <c r="F413" s="63"/>
      <c r="G413" s="37"/>
      <c r="H413" s="37"/>
    </row>
    <row r="414" spans="1:9" s="12" customFormat="1" ht="13.5" customHeight="1" x14ac:dyDescent="0.25">
      <c r="C414" s="93"/>
      <c r="E414" s="39"/>
      <c r="F414" s="64"/>
    </row>
    <row r="415" spans="1:9" s="12" customFormat="1" ht="30" x14ac:dyDescent="0.25">
      <c r="C415" s="97" t="str">
        <f>+C19</f>
        <v xml:space="preserve">Rehabilitación del Centro de Atención Primaria en Adicciones Nueva Vida Colotlán, CLUES JCSSA013296 en el municipio de Colotlán, Jalisco </v>
      </c>
      <c r="D415" s="40"/>
      <c r="E415" s="41"/>
      <c r="F415" s="62"/>
      <c r="G415" s="42"/>
      <c r="H415" s="43">
        <f>+H416+H419+H420+H421+H424+H425+H430+H433+H434+H441</f>
        <v>0</v>
      </c>
    </row>
    <row r="416" spans="1:9" s="12" customFormat="1" x14ac:dyDescent="0.25">
      <c r="B416" s="44" t="s">
        <v>18</v>
      </c>
      <c r="C416" s="95" t="str">
        <f t="shared" ref="C416:C451" si="30">VLOOKUP(B416,$B$20:$H$411,2,FALSE)</f>
        <v>PUERTAS Y VENTANAS</v>
      </c>
      <c r="D416" s="45"/>
      <c r="E416" s="35"/>
      <c r="F416" s="62"/>
      <c r="G416" s="46"/>
      <c r="H416" s="53">
        <f t="shared" ref="H416:H451" si="31">VLOOKUP($B416,$B$20:$H$411,7,FALSE)</f>
        <v>0</v>
      </c>
    </row>
    <row r="417" spans="2:8" s="12" customFormat="1" x14ac:dyDescent="0.25">
      <c r="B417" s="30" t="s">
        <v>201</v>
      </c>
      <c r="C417" s="96" t="str">
        <f t="shared" si="30"/>
        <v>DESMANTELAMIENTO</v>
      </c>
      <c r="D417" s="45"/>
      <c r="E417" s="35"/>
      <c r="F417" s="62"/>
      <c r="G417" s="46"/>
      <c r="H417" s="31">
        <f t="shared" si="31"/>
        <v>0</v>
      </c>
    </row>
    <row r="418" spans="2:8" s="12" customFormat="1" x14ac:dyDescent="0.25">
      <c r="B418" s="30" t="s">
        <v>202</v>
      </c>
      <c r="C418" s="96" t="str">
        <f t="shared" si="30"/>
        <v>PUERTA Y VENTANA</v>
      </c>
      <c r="D418" s="45"/>
      <c r="E418" s="35"/>
      <c r="F418" s="62"/>
      <c r="G418" s="46"/>
      <c r="H418" s="31">
        <f t="shared" si="31"/>
        <v>0</v>
      </c>
    </row>
    <row r="419" spans="2:8" s="12" customFormat="1" x14ac:dyDescent="0.25">
      <c r="B419" s="44" t="s">
        <v>21</v>
      </c>
      <c r="C419" s="95" t="str">
        <f t="shared" si="30"/>
        <v>PINTURA</v>
      </c>
      <c r="D419" s="45"/>
      <c r="E419" s="35"/>
      <c r="F419" s="62"/>
      <c r="G419" s="46"/>
      <c r="H419" s="53">
        <f t="shared" si="31"/>
        <v>0</v>
      </c>
    </row>
    <row r="420" spans="2:8" s="12" customFormat="1" x14ac:dyDescent="0.25">
      <c r="B420" s="44" t="s">
        <v>203</v>
      </c>
      <c r="C420" s="95" t="str">
        <f t="shared" si="30"/>
        <v>MUROS</v>
      </c>
      <c r="D420" s="45"/>
      <c r="E420" s="35"/>
      <c r="F420" s="62"/>
      <c r="G420" s="46"/>
      <c r="H420" s="53">
        <f t="shared" si="31"/>
        <v>0</v>
      </c>
    </row>
    <row r="421" spans="2:8" s="12" customFormat="1" x14ac:dyDescent="0.25">
      <c r="B421" s="44" t="s">
        <v>204</v>
      </c>
      <c r="C421" s="95" t="str">
        <f t="shared" si="30"/>
        <v>INSTALACION HIDRO-SANITARIA</v>
      </c>
      <c r="D421" s="45"/>
      <c r="E421" s="35"/>
      <c r="F421" s="62"/>
      <c r="G421" s="46"/>
      <c r="H421" s="53">
        <f t="shared" si="31"/>
        <v>0</v>
      </c>
    </row>
    <row r="422" spans="2:8" s="12" customFormat="1" x14ac:dyDescent="0.25">
      <c r="B422" s="30" t="s">
        <v>205</v>
      </c>
      <c r="C422" s="96" t="str">
        <f t="shared" si="30"/>
        <v>DEMOLICION</v>
      </c>
      <c r="D422" s="45"/>
      <c r="E422" s="35"/>
      <c r="F422" s="62"/>
      <c r="G422" s="46"/>
      <c r="H422" s="31">
        <f t="shared" si="31"/>
        <v>0</v>
      </c>
    </row>
    <row r="423" spans="2:8" s="12" customFormat="1" x14ac:dyDescent="0.25">
      <c r="B423" s="30" t="s">
        <v>206</v>
      </c>
      <c r="C423" s="96" t="str">
        <f t="shared" si="30"/>
        <v>LINEA PRINCIPAL</v>
      </c>
      <c r="D423" s="45"/>
      <c r="E423" s="35"/>
      <c r="F423" s="62"/>
      <c r="G423" s="46"/>
      <c r="H423" s="31">
        <f t="shared" si="31"/>
        <v>0</v>
      </c>
    </row>
    <row r="424" spans="2:8" s="12" customFormat="1" x14ac:dyDescent="0.25">
      <c r="B424" s="44" t="s">
        <v>207</v>
      </c>
      <c r="C424" s="95" t="str">
        <f t="shared" si="30"/>
        <v>INSTALACIONES ELECTRICAS</v>
      </c>
      <c r="D424" s="45"/>
      <c r="E424" s="35"/>
      <c r="F424" s="62"/>
      <c r="G424" s="46"/>
      <c r="H424" s="53">
        <f t="shared" si="31"/>
        <v>0</v>
      </c>
    </row>
    <row r="425" spans="2:8" s="12" customFormat="1" x14ac:dyDescent="0.25">
      <c r="B425" s="44" t="s">
        <v>208</v>
      </c>
      <c r="C425" s="95" t="str">
        <f t="shared" si="30"/>
        <v>BAÑOS</v>
      </c>
      <c r="D425" s="45"/>
      <c r="E425" s="35"/>
      <c r="F425" s="62"/>
      <c r="G425" s="46"/>
      <c r="H425" s="53">
        <f t="shared" si="31"/>
        <v>0</v>
      </c>
    </row>
    <row r="426" spans="2:8" s="12" customFormat="1" x14ac:dyDescent="0.25">
      <c r="B426" s="30" t="s">
        <v>209</v>
      </c>
      <c r="C426" s="96" t="str">
        <f t="shared" si="30"/>
        <v>DEMOLICION</v>
      </c>
      <c r="D426" s="45"/>
      <c r="E426" s="35"/>
      <c r="F426" s="62"/>
      <c r="G426" s="46"/>
      <c r="H426" s="31">
        <f t="shared" si="31"/>
        <v>0</v>
      </c>
    </row>
    <row r="427" spans="2:8" s="12" customFormat="1" x14ac:dyDescent="0.25">
      <c r="B427" s="30" t="s">
        <v>210</v>
      </c>
      <c r="C427" s="96" t="str">
        <f t="shared" si="30"/>
        <v>DESMANTELAMIENTO</v>
      </c>
      <c r="D427" s="45"/>
      <c r="E427" s="35"/>
      <c r="F427" s="62"/>
      <c r="G427" s="46"/>
      <c r="H427" s="31">
        <f t="shared" si="31"/>
        <v>0</v>
      </c>
    </row>
    <row r="428" spans="2:8" s="12" customFormat="1" x14ac:dyDescent="0.25">
      <c r="B428" s="30" t="s">
        <v>211</v>
      </c>
      <c r="C428" s="96" t="str">
        <f t="shared" si="30"/>
        <v>SUMINISTRO Y COLOCACION DE PISO</v>
      </c>
      <c r="D428" s="45"/>
      <c r="E428" s="35"/>
      <c r="F428" s="62"/>
      <c r="G428" s="46"/>
      <c r="H428" s="31">
        <f t="shared" si="31"/>
        <v>0</v>
      </c>
    </row>
    <row r="429" spans="2:8" s="12" customFormat="1" x14ac:dyDescent="0.25">
      <c r="B429" s="30" t="s">
        <v>212</v>
      </c>
      <c r="C429" s="96" t="str">
        <f t="shared" si="30"/>
        <v>MUEBLES DE BAÑO, ACCESORIOS Y EQUIPO</v>
      </c>
      <c r="D429" s="45"/>
      <c r="E429" s="35"/>
      <c r="F429" s="62"/>
      <c r="G429" s="46"/>
      <c r="H429" s="31">
        <f t="shared" si="31"/>
        <v>0</v>
      </c>
    </row>
    <row r="430" spans="2:8" s="12" customFormat="1" x14ac:dyDescent="0.25">
      <c r="B430" s="44" t="s">
        <v>213</v>
      </c>
      <c r="C430" s="95" t="str">
        <f t="shared" si="30"/>
        <v>AZOTEA</v>
      </c>
      <c r="D430" s="45"/>
      <c r="E430" s="35"/>
      <c r="F430" s="62"/>
      <c r="G430" s="46"/>
      <c r="H430" s="53">
        <f t="shared" si="31"/>
        <v>0</v>
      </c>
    </row>
    <row r="431" spans="2:8" s="12" customFormat="1" x14ac:dyDescent="0.25">
      <c r="B431" s="30" t="s">
        <v>214</v>
      </c>
      <c r="C431" s="96" t="str">
        <f t="shared" si="30"/>
        <v>DEMOLICION</v>
      </c>
      <c r="D431" s="45"/>
      <c r="E431" s="35"/>
      <c r="F431" s="62"/>
      <c r="G431" s="46"/>
      <c r="H431" s="31">
        <f t="shared" si="31"/>
        <v>0</v>
      </c>
    </row>
    <row r="432" spans="2:8" s="12" customFormat="1" x14ac:dyDescent="0.25">
      <c r="B432" s="30" t="s">
        <v>215</v>
      </c>
      <c r="C432" s="96" t="str">
        <f t="shared" si="30"/>
        <v>IMPERMEABILIZANTE</v>
      </c>
      <c r="D432" s="45"/>
      <c r="E432" s="35"/>
      <c r="F432" s="62"/>
      <c r="G432" s="46"/>
      <c r="H432" s="31">
        <f t="shared" si="31"/>
        <v>0</v>
      </c>
    </row>
    <row r="433" spans="2:8" s="12" customFormat="1" x14ac:dyDescent="0.25">
      <c r="B433" s="44" t="s">
        <v>216</v>
      </c>
      <c r="C433" s="95" t="str">
        <f t="shared" si="30"/>
        <v>LIMPIEZA</v>
      </c>
      <c r="D433" s="23"/>
      <c r="E433" s="24"/>
      <c r="F433" s="60"/>
      <c r="G433" s="47"/>
      <c r="H433" s="53">
        <f t="shared" si="31"/>
        <v>0</v>
      </c>
    </row>
    <row r="434" spans="2:8" s="12" customFormat="1" x14ac:dyDescent="0.25">
      <c r="B434" s="44" t="s">
        <v>217</v>
      </c>
      <c r="C434" s="95" t="str">
        <f t="shared" si="30"/>
        <v>OBRA EXTERIOR</v>
      </c>
      <c r="D434" s="23"/>
      <c r="E434" s="24"/>
      <c r="F434" s="60"/>
      <c r="G434" s="47"/>
      <c r="H434" s="53">
        <f t="shared" si="31"/>
        <v>0</v>
      </c>
    </row>
    <row r="435" spans="2:8" s="12" customFormat="1" x14ac:dyDescent="0.25">
      <c r="B435" s="30" t="s">
        <v>218</v>
      </c>
      <c r="C435" s="96" t="str">
        <f t="shared" si="30"/>
        <v>PRELIMINARES</v>
      </c>
      <c r="D435" s="45"/>
      <c r="E435" s="35"/>
      <c r="F435" s="62"/>
      <c r="G435" s="46"/>
      <c r="H435" s="31">
        <f t="shared" si="31"/>
        <v>0</v>
      </c>
    </row>
    <row r="436" spans="2:8" s="12" customFormat="1" x14ac:dyDescent="0.25">
      <c r="B436" s="30" t="s">
        <v>219</v>
      </c>
      <c r="C436" s="96" t="str">
        <f t="shared" si="30"/>
        <v>INSTALACIONES ELECTRICAS</v>
      </c>
      <c r="D436" s="45"/>
      <c r="E436" s="35"/>
      <c r="F436" s="62"/>
      <c r="G436" s="46"/>
      <c r="H436" s="31">
        <f t="shared" si="31"/>
        <v>0</v>
      </c>
    </row>
    <row r="437" spans="2:8" s="12" customFormat="1" x14ac:dyDescent="0.25">
      <c r="B437" s="30" t="s">
        <v>220</v>
      </c>
      <c r="C437" s="96" t="str">
        <f t="shared" si="30"/>
        <v>INSTALACIONES HIDRAULICAS Y SANITARIAS</v>
      </c>
      <c r="D437" s="45"/>
      <c r="E437" s="35"/>
      <c r="F437" s="62"/>
      <c r="G437" s="46"/>
      <c r="H437" s="31">
        <f t="shared" si="31"/>
        <v>0</v>
      </c>
    </row>
    <row r="438" spans="2:8" s="12" customFormat="1" x14ac:dyDescent="0.25">
      <c r="B438" s="30" t="s">
        <v>221</v>
      </c>
      <c r="C438" s="96" t="str">
        <f t="shared" si="30"/>
        <v>BARDA Y REJACERO</v>
      </c>
      <c r="D438" s="45"/>
      <c r="E438" s="35"/>
      <c r="F438" s="62"/>
      <c r="G438" s="46"/>
      <c r="H438" s="31">
        <f t="shared" si="31"/>
        <v>0</v>
      </c>
    </row>
    <row r="439" spans="2:8" s="12" customFormat="1" x14ac:dyDescent="0.25">
      <c r="B439" s="30" t="s">
        <v>222</v>
      </c>
      <c r="C439" s="96" t="str">
        <f t="shared" si="30"/>
        <v>GUARNICIONES Y BANQUETAS</v>
      </c>
      <c r="D439" s="45"/>
      <c r="E439" s="35"/>
      <c r="F439" s="62"/>
      <c r="G439" s="46"/>
      <c r="H439" s="31">
        <f t="shared" si="31"/>
        <v>0</v>
      </c>
    </row>
    <row r="440" spans="2:8" s="12" customFormat="1" x14ac:dyDescent="0.25">
      <c r="B440" s="30" t="s">
        <v>223</v>
      </c>
      <c r="C440" s="96" t="str">
        <f t="shared" si="30"/>
        <v>CUBIERTA DE INGRESO</v>
      </c>
      <c r="D440" s="45"/>
      <c r="E440" s="35"/>
      <c r="F440" s="62"/>
      <c r="G440" s="46"/>
      <c r="H440" s="31">
        <f t="shared" si="31"/>
        <v>0</v>
      </c>
    </row>
    <row r="441" spans="2:8" s="12" customFormat="1" x14ac:dyDescent="0.25">
      <c r="B441" s="44" t="s">
        <v>224</v>
      </c>
      <c r="C441" s="95" t="str">
        <f t="shared" si="30"/>
        <v>BODEGA</v>
      </c>
      <c r="D441" s="23"/>
      <c r="E441" s="24"/>
      <c r="F441" s="60"/>
      <c r="G441" s="47"/>
      <c r="H441" s="53">
        <f t="shared" si="31"/>
        <v>0</v>
      </c>
    </row>
    <row r="442" spans="2:8" s="12" customFormat="1" x14ac:dyDescent="0.25">
      <c r="B442" s="30" t="s">
        <v>225</v>
      </c>
      <c r="C442" s="96" t="str">
        <f t="shared" si="30"/>
        <v>PRELIMINARES</v>
      </c>
      <c r="D442" s="45"/>
      <c r="E442" s="35"/>
      <c r="F442" s="62"/>
      <c r="G442" s="46"/>
      <c r="H442" s="31">
        <f t="shared" si="31"/>
        <v>0</v>
      </c>
    </row>
    <row r="443" spans="2:8" s="12" customFormat="1" x14ac:dyDescent="0.25">
      <c r="B443" s="30" t="s">
        <v>226</v>
      </c>
      <c r="C443" s="96" t="str">
        <f t="shared" si="30"/>
        <v>CIMENTACION</v>
      </c>
      <c r="D443" s="45"/>
      <c r="E443" s="35"/>
      <c r="F443" s="62"/>
      <c r="G443" s="46"/>
      <c r="H443" s="31">
        <f t="shared" si="31"/>
        <v>0</v>
      </c>
    </row>
    <row r="444" spans="2:8" s="12" customFormat="1" x14ac:dyDescent="0.25">
      <c r="B444" s="30" t="s">
        <v>227</v>
      </c>
      <c r="C444" s="96" t="str">
        <f t="shared" si="30"/>
        <v>ALBAÑILERIAS</v>
      </c>
      <c r="D444" s="45"/>
      <c r="E444" s="35"/>
      <c r="F444" s="62"/>
      <c r="G444" s="46"/>
      <c r="H444" s="31">
        <f t="shared" si="31"/>
        <v>0</v>
      </c>
    </row>
    <row r="445" spans="2:8" s="12" customFormat="1" x14ac:dyDescent="0.25">
      <c r="B445" s="30" t="s">
        <v>228</v>
      </c>
      <c r="C445" s="96" t="str">
        <f t="shared" si="30"/>
        <v>PUERTAS Y VENTANAS</v>
      </c>
      <c r="D445" s="45"/>
      <c r="E445" s="35"/>
      <c r="F445" s="62"/>
      <c r="G445" s="46"/>
      <c r="H445" s="31">
        <f t="shared" si="31"/>
        <v>0</v>
      </c>
    </row>
    <row r="446" spans="2:8" s="12" customFormat="1" x14ac:dyDescent="0.25">
      <c r="B446" s="30" t="s">
        <v>229</v>
      </c>
      <c r="C446" s="96" t="str">
        <f t="shared" si="30"/>
        <v>ACABADOS</v>
      </c>
      <c r="D446" s="45"/>
      <c r="E446" s="35"/>
      <c r="F446" s="62"/>
      <c r="G446" s="46"/>
      <c r="H446" s="31">
        <f t="shared" si="31"/>
        <v>0</v>
      </c>
    </row>
    <row r="447" spans="2:8" s="12" customFormat="1" x14ac:dyDescent="0.25">
      <c r="B447" s="30" t="s">
        <v>230</v>
      </c>
      <c r="C447" s="96" t="str">
        <f t="shared" si="30"/>
        <v>INSTALACION SANITARIA</v>
      </c>
      <c r="D447" s="45"/>
      <c r="E447" s="35"/>
      <c r="F447" s="62"/>
      <c r="G447" s="46"/>
      <c r="H447" s="31">
        <f t="shared" si="31"/>
        <v>0</v>
      </c>
    </row>
    <row r="448" spans="2:8" s="12" customFormat="1" x14ac:dyDescent="0.25">
      <c r="B448" s="30" t="s">
        <v>231</v>
      </c>
      <c r="C448" s="96" t="str">
        <f t="shared" si="30"/>
        <v>INSTALACION ELECTRICA</v>
      </c>
      <c r="D448" s="45"/>
      <c r="E448" s="35"/>
      <c r="F448" s="62"/>
      <c r="G448" s="46"/>
      <c r="H448" s="31">
        <f t="shared" si="31"/>
        <v>0</v>
      </c>
    </row>
    <row r="449" spans="2:8" s="12" customFormat="1" x14ac:dyDescent="0.25">
      <c r="B449" s="30" t="s">
        <v>232</v>
      </c>
      <c r="C449" s="96" t="str">
        <f t="shared" si="30"/>
        <v>AZOTEA</v>
      </c>
      <c r="D449" s="45"/>
      <c r="E449" s="35"/>
      <c r="F449" s="62"/>
      <c r="G449" s="46"/>
      <c r="H449" s="31">
        <f t="shared" si="31"/>
        <v>0</v>
      </c>
    </row>
    <row r="450" spans="2:8" s="12" customFormat="1" x14ac:dyDescent="0.25">
      <c r="B450" s="30" t="s">
        <v>233</v>
      </c>
      <c r="C450" s="96" t="str">
        <f t="shared" si="30"/>
        <v>LIMPIEZA</v>
      </c>
      <c r="D450" s="45"/>
      <c r="E450" s="35"/>
      <c r="F450" s="62"/>
      <c r="G450" s="46"/>
      <c r="H450" s="31">
        <f t="shared" si="31"/>
        <v>0</v>
      </c>
    </row>
    <row r="451" spans="2:8" s="12" customFormat="1" x14ac:dyDescent="0.25">
      <c r="B451" s="30"/>
      <c r="C451" s="96">
        <f t="shared" si="30"/>
        <v>0</v>
      </c>
      <c r="D451" s="45"/>
      <c r="E451" s="35"/>
      <c r="F451" s="62"/>
      <c r="G451" s="46"/>
      <c r="H451" s="31">
        <f t="shared" si="31"/>
        <v>0</v>
      </c>
    </row>
    <row r="452" spans="2:8" s="12" customFormat="1" ht="27" customHeight="1" x14ac:dyDescent="0.25">
      <c r="C452" s="97" t="str">
        <f>+C216</f>
        <v>Rehabilitación del Centro de Salud Santa Gertrudis, CLUES JCSSA003904 en el municipio de Mezquitic, Jalisco.</v>
      </c>
      <c r="D452" s="45"/>
      <c r="E452" s="35"/>
      <c r="F452" s="62"/>
      <c r="G452" s="46"/>
      <c r="H452" s="43">
        <f>+H453+H456+H457+H458+H461+H462+H467+H470+H471+H478</f>
        <v>0</v>
      </c>
    </row>
    <row r="453" spans="2:8" s="12" customFormat="1" x14ac:dyDescent="0.25">
      <c r="B453" s="44" t="s">
        <v>25</v>
      </c>
      <c r="C453" s="95" t="str">
        <f t="shared" ref="C453:C487" si="32">VLOOKUP(B453,$B$20:$H$411,2,FALSE)</f>
        <v>PUERTAS Y VENTANAS</v>
      </c>
      <c r="D453" s="45"/>
      <c r="E453" s="35"/>
      <c r="F453" s="62"/>
      <c r="G453" s="46"/>
      <c r="H453" s="53">
        <f t="shared" ref="H453:H487" si="33">VLOOKUP($B453,$B$20:$H$411,7,FALSE)</f>
        <v>0</v>
      </c>
    </row>
    <row r="454" spans="2:8" s="12" customFormat="1" x14ac:dyDescent="0.25">
      <c r="B454" s="30" t="s">
        <v>394</v>
      </c>
      <c r="C454" s="96" t="str">
        <f t="shared" si="32"/>
        <v>DESMANTELAMIENTO</v>
      </c>
      <c r="D454" s="45"/>
      <c r="E454" s="35"/>
      <c r="F454" s="62"/>
      <c r="G454" s="46"/>
      <c r="H454" s="31">
        <f t="shared" si="33"/>
        <v>0</v>
      </c>
    </row>
    <row r="455" spans="2:8" s="12" customFormat="1" x14ac:dyDescent="0.25">
      <c r="B455" s="30" t="s">
        <v>395</v>
      </c>
      <c r="C455" s="96" t="str">
        <f t="shared" si="32"/>
        <v>PUERTA Y VENTANA</v>
      </c>
      <c r="D455" s="45"/>
      <c r="E455" s="35"/>
      <c r="F455" s="62"/>
      <c r="G455" s="46"/>
      <c r="H455" s="31">
        <f t="shared" si="33"/>
        <v>0</v>
      </c>
    </row>
    <row r="456" spans="2:8" s="12" customFormat="1" x14ac:dyDescent="0.25">
      <c r="B456" s="44" t="s">
        <v>396</v>
      </c>
      <c r="C456" s="95" t="str">
        <f t="shared" si="32"/>
        <v>PINTURA</v>
      </c>
      <c r="D456" s="45"/>
      <c r="E456" s="35"/>
      <c r="F456" s="62"/>
      <c r="G456" s="46"/>
      <c r="H456" s="53">
        <f t="shared" si="33"/>
        <v>0</v>
      </c>
    </row>
    <row r="457" spans="2:8" s="12" customFormat="1" x14ac:dyDescent="0.25">
      <c r="B457" s="44" t="s">
        <v>397</v>
      </c>
      <c r="C457" s="95" t="str">
        <f t="shared" si="32"/>
        <v>MUROS</v>
      </c>
      <c r="D457" s="45"/>
      <c r="E457" s="35"/>
      <c r="F457" s="62"/>
      <c r="G457" s="46"/>
      <c r="H457" s="53">
        <f t="shared" si="33"/>
        <v>0</v>
      </c>
    </row>
    <row r="458" spans="2:8" s="12" customFormat="1" x14ac:dyDescent="0.25">
      <c r="B458" s="44" t="s">
        <v>398</v>
      </c>
      <c r="C458" s="95" t="str">
        <f t="shared" si="32"/>
        <v>INSTALACION HIDRO-SANITARIA</v>
      </c>
      <c r="D458" s="45"/>
      <c r="E458" s="35"/>
      <c r="F458" s="62"/>
      <c r="G458" s="46"/>
      <c r="H458" s="53">
        <f t="shared" si="33"/>
        <v>0</v>
      </c>
    </row>
    <row r="459" spans="2:8" s="12" customFormat="1" x14ac:dyDescent="0.25">
      <c r="B459" s="30" t="s">
        <v>399</v>
      </c>
      <c r="C459" s="96" t="str">
        <f t="shared" si="32"/>
        <v>DEMOLICION</v>
      </c>
      <c r="D459" s="45"/>
      <c r="E459" s="35"/>
      <c r="F459" s="62"/>
      <c r="G459" s="46"/>
      <c r="H459" s="31">
        <f t="shared" si="33"/>
        <v>0</v>
      </c>
    </row>
    <row r="460" spans="2:8" s="12" customFormat="1" x14ac:dyDescent="0.25">
      <c r="B460" s="30" t="s">
        <v>400</v>
      </c>
      <c r="C460" s="96" t="str">
        <f t="shared" si="32"/>
        <v>LINEA PRINCIPAL</v>
      </c>
      <c r="D460" s="45"/>
      <c r="E460" s="35"/>
      <c r="F460" s="62"/>
      <c r="G460" s="46"/>
      <c r="H460" s="31">
        <f t="shared" si="33"/>
        <v>0</v>
      </c>
    </row>
    <row r="461" spans="2:8" s="12" customFormat="1" x14ac:dyDescent="0.25">
      <c r="B461" s="44" t="s">
        <v>401</v>
      </c>
      <c r="C461" s="95" t="str">
        <f t="shared" si="32"/>
        <v>INSTALACIONES ELECTRICAS</v>
      </c>
      <c r="D461" s="45"/>
      <c r="E461" s="35"/>
      <c r="F461" s="62"/>
      <c r="G461" s="46"/>
      <c r="H461" s="53">
        <f t="shared" si="33"/>
        <v>0</v>
      </c>
    </row>
    <row r="462" spans="2:8" s="12" customFormat="1" x14ac:dyDescent="0.25">
      <c r="B462" s="44" t="s">
        <v>402</v>
      </c>
      <c r="C462" s="95" t="str">
        <f t="shared" si="32"/>
        <v>BAÑOS</v>
      </c>
      <c r="D462" s="45"/>
      <c r="E462" s="35"/>
      <c r="F462" s="62"/>
      <c r="G462" s="46"/>
      <c r="H462" s="53">
        <f t="shared" si="33"/>
        <v>0</v>
      </c>
    </row>
    <row r="463" spans="2:8" s="12" customFormat="1" x14ac:dyDescent="0.25">
      <c r="B463" s="30" t="s">
        <v>403</v>
      </c>
      <c r="C463" s="96" t="str">
        <f t="shared" si="32"/>
        <v>DEMOLICION</v>
      </c>
      <c r="D463" s="45"/>
      <c r="E463" s="35"/>
      <c r="F463" s="62"/>
      <c r="G463" s="46"/>
      <c r="H463" s="31">
        <f t="shared" si="33"/>
        <v>0</v>
      </c>
    </row>
    <row r="464" spans="2:8" s="12" customFormat="1" x14ac:dyDescent="0.25">
      <c r="B464" s="30" t="s">
        <v>404</v>
      </c>
      <c r="C464" s="96" t="str">
        <f t="shared" si="32"/>
        <v>DESMANTELAMIENTO</v>
      </c>
      <c r="D464" s="45"/>
      <c r="E464" s="35"/>
      <c r="F464" s="62"/>
      <c r="G464" s="46"/>
      <c r="H464" s="31">
        <f t="shared" si="33"/>
        <v>0</v>
      </c>
    </row>
    <row r="465" spans="2:8" s="12" customFormat="1" x14ac:dyDescent="0.25">
      <c r="B465" s="30" t="s">
        <v>405</v>
      </c>
      <c r="C465" s="96" t="str">
        <f t="shared" si="32"/>
        <v>SUMINISTRO Y COLOCACION DE PISO</v>
      </c>
      <c r="D465" s="45"/>
      <c r="E465" s="35"/>
      <c r="F465" s="62"/>
      <c r="G465" s="46"/>
      <c r="H465" s="31">
        <f t="shared" si="33"/>
        <v>0</v>
      </c>
    </row>
    <row r="466" spans="2:8" s="12" customFormat="1" x14ac:dyDescent="0.25">
      <c r="B466" s="30" t="s">
        <v>406</v>
      </c>
      <c r="C466" s="96" t="str">
        <f t="shared" si="32"/>
        <v>MUEBLES DE BAÑO, ACCESORIOS Y EQUIPO</v>
      </c>
      <c r="D466" s="45"/>
      <c r="E466" s="35"/>
      <c r="F466" s="62"/>
      <c r="G466" s="46"/>
      <c r="H466" s="31">
        <f t="shared" si="33"/>
        <v>0</v>
      </c>
    </row>
    <row r="467" spans="2:8" s="12" customFormat="1" x14ac:dyDescent="0.25">
      <c r="B467" s="44" t="s">
        <v>407</v>
      </c>
      <c r="C467" s="95" t="str">
        <f t="shared" si="32"/>
        <v>AZOTEA</v>
      </c>
      <c r="D467" s="45"/>
      <c r="E467" s="35"/>
      <c r="F467" s="62"/>
      <c r="G467" s="46"/>
      <c r="H467" s="53">
        <f t="shared" si="33"/>
        <v>0</v>
      </c>
    </row>
    <row r="468" spans="2:8" s="12" customFormat="1" x14ac:dyDescent="0.25">
      <c r="B468" s="30" t="s">
        <v>408</v>
      </c>
      <c r="C468" s="96" t="str">
        <f t="shared" si="32"/>
        <v>DEMOLICION</v>
      </c>
      <c r="D468" s="45"/>
      <c r="E468" s="35"/>
      <c r="F468" s="62"/>
      <c r="G468" s="46"/>
      <c r="H468" s="31">
        <f t="shared" si="33"/>
        <v>0</v>
      </c>
    </row>
    <row r="469" spans="2:8" s="12" customFormat="1" x14ac:dyDescent="0.25">
      <c r="B469" s="30" t="s">
        <v>409</v>
      </c>
      <c r="C469" s="96" t="str">
        <f t="shared" si="32"/>
        <v>IMPERMEABILIZANTE</v>
      </c>
      <c r="D469" s="45"/>
      <c r="E469" s="35"/>
      <c r="F469" s="62"/>
      <c r="G469" s="46"/>
      <c r="H469" s="31">
        <f t="shared" si="33"/>
        <v>0</v>
      </c>
    </row>
    <row r="470" spans="2:8" s="12" customFormat="1" x14ac:dyDescent="0.25">
      <c r="B470" s="44" t="s">
        <v>410</v>
      </c>
      <c r="C470" s="95" t="str">
        <f t="shared" si="32"/>
        <v>LIMPIEZA</v>
      </c>
      <c r="D470" s="45"/>
      <c r="E470" s="35"/>
      <c r="F470" s="62"/>
      <c r="G470" s="46"/>
      <c r="H470" s="53">
        <f t="shared" si="33"/>
        <v>0</v>
      </c>
    </row>
    <row r="471" spans="2:8" s="12" customFormat="1" x14ac:dyDescent="0.25">
      <c r="B471" s="44" t="s">
        <v>411</v>
      </c>
      <c r="C471" s="95" t="str">
        <f t="shared" si="32"/>
        <v>OBRA EXTERIOR</v>
      </c>
      <c r="D471" s="45"/>
      <c r="E471" s="35"/>
      <c r="F471" s="62"/>
      <c r="G471" s="46"/>
      <c r="H471" s="53">
        <f t="shared" si="33"/>
        <v>0</v>
      </c>
    </row>
    <row r="472" spans="2:8" s="12" customFormat="1" x14ac:dyDescent="0.25">
      <c r="B472" s="30" t="s">
        <v>412</v>
      </c>
      <c r="C472" s="96" t="str">
        <f t="shared" si="32"/>
        <v>PRELIMINARES</v>
      </c>
      <c r="D472" s="45"/>
      <c r="E472" s="35"/>
      <c r="F472" s="62"/>
      <c r="G472" s="46"/>
      <c r="H472" s="31">
        <f t="shared" si="33"/>
        <v>0</v>
      </c>
    </row>
    <row r="473" spans="2:8" s="12" customFormat="1" x14ac:dyDescent="0.25">
      <c r="B473" s="30" t="s">
        <v>413</v>
      </c>
      <c r="C473" s="96" t="str">
        <f t="shared" si="32"/>
        <v>INSTALACIONES ELECTRICAS</v>
      </c>
      <c r="D473" s="45"/>
      <c r="E473" s="35"/>
      <c r="F473" s="62"/>
      <c r="G473" s="46"/>
      <c r="H473" s="31">
        <f t="shared" si="33"/>
        <v>0</v>
      </c>
    </row>
    <row r="474" spans="2:8" s="12" customFormat="1" x14ac:dyDescent="0.25">
      <c r="B474" s="30" t="s">
        <v>414</v>
      </c>
      <c r="C474" s="96" t="str">
        <f t="shared" si="32"/>
        <v>INSTALACIONES HIDRAULICAS Y SANITARIAS</v>
      </c>
      <c r="D474" s="45"/>
      <c r="E474" s="35"/>
      <c r="F474" s="62"/>
      <c r="G474" s="46"/>
      <c r="H474" s="31">
        <f t="shared" si="33"/>
        <v>0</v>
      </c>
    </row>
    <row r="475" spans="2:8" s="12" customFormat="1" x14ac:dyDescent="0.25">
      <c r="B475" s="30" t="s">
        <v>415</v>
      </c>
      <c r="C475" s="96" t="str">
        <f t="shared" si="32"/>
        <v>BARDA Y REJACERO</v>
      </c>
      <c r="D475" s="45"/>
      <c r="E475" s="35"/>
      <c r="F475" s="62"/>
      <c r="G475" s="46"/>
      <c r="H475" s="31">
        <f t="shared" si="33"/>
        <v>0</v>
      </c>
    </row>
    <row r="476" spans="2:8" s="12" customFormat="1" x14ac:dyDescent="0.25">
      <c r="B476" s="30" t="s">
        <v>416</v>
      </c>
      <c r="C476" s="96" t="str">
        <f t="shared" si="32"/>
        <v>GUARNICIONES Y BANQUETAS</v>
      </c>
      <c r="D476" s="45"/>
      <c r="E476" s="35"/>
      <c r="F476" s="62"/>
      <c r="G476" s="46"/>
      <c r="H476" s="31">
        <f t="shared" si="33"/>
        <v>0</v>
      </c>
    </row>
    <row r="477" spans="2:8" s="12" customFormat="1" x14ac:dyDescent="0.25">
      <c r="B477" s="30" t="s">
        <v>417</v>
      </c>
      <c r="C477" s="96" t="str">
        <f t="shared" si="32"/>
        <v>CUBIERTA DE INGRESO</v>
      </c>
      <c r="D477" s="45"/>
      <c r="E477" s="35"/>
      <c r="F477" s="62"/>
      <c r="G477" s="46"/>
      <c r="H477" s="31">
        <f t="shared" si="33"/>
        <v>0</v>
      </c>
    </row>
    <row r="478" spans="2:8" s="12" customFormat="1" x14ac:dyDescent="0.25">
      <c r="B478" s="44" t="s">
        <v>418</v>
      </c>
      <c r="C478" s="95" t="str">
        <f t="shared" si="32"/>
        <v>BODEGA</v>
      </c>
      <c r="D478" s="45"/>
      <c r="E478" s="35"/>
      <c r="F478" s="62"/>
      <c r="G478" s="46"/>
      <c r="H478" s="53">
        <f t="shared" si="33"/>
        <v>0</v>
      </c>
    </row>
    <row r="479" spans="2:8" s="12" customFormat="1" x14ac:dyDescent="0.25">
      <c r="B479" s="30" t="s">
        <v>419</v>
      </c>
      <c r="C479" s="96" t="str">
        <f t="shared" si="32"/>
        <v>PRELIMINARES</v>
      </c>
      <c r="D479" s="45"/>
      <c r="E479" s="35"/>
      <c r="F479" s="62"/>
      <c r="G479" s="46"/>
      <c r="H479" s="31">
        <f t="shared" si="33"/>
        <v>0</v>
      </c>
    </row>
    <row r="480" spans="2:8" s="12" customFormat="1" x14ac:dyDescent="0.25">
      <c r="B480" s="30" t="s">
        <v>420</v>
      </c>
      <c r="C480" s="96" t="str">
        <f t="shared" si="32"/>
        <v>CIMENTACION</v>
      </c>
      <c r="D480" s="45"/>
      <c r="E480" s="35"/>
      <c r="F480" s="62"/>
      <c r="G480" s="46"/>
      <c r="H480" s="31">
        <f t="shared" si="33"/>
        <v>0</v>
      </c>
    </row>
    <row r="481" spans="2:8" s="12" customFormat="1" x14ac:dyDescent="0.25">
      <c r="B481" s="30" t="s">
        <v>421</v>
      </c>
      <c r="C481" s="96" t="str">
        <f t="shared" si="32"/>
        <v>ALBAÑILERIAS</v>
      </c>
      <c r="D481" s="45"/>
      <c r="E481" s="35"/>
      <c r="F481" s="62"/>
      <c r="G481" s="46"/>
      <c r="H481" s="31">
        <f t="shared" si="33"/>
        <v>0</v>
      </c>
    </row>
    <row r="482" spans="2:8" s="12" customFormat="1" x14ac:dyDescent="0.25">
      <c r="B482" s="30" t="s">
        <v>422</v>
      </c>
      <c r="C482" s="96" t="str">
        <f t="shared" si="32"/>
        <v>PUERTAS Y VENTANAS</v>
      </c>
      <c r="D482" s="45"/>
      <c r="E482" s="35"/>
      <c r="F482" s="62"/>
      <c r="G482" s="46"/>
      <c r="H482" s="31">
        <f t="shared" si="33"/>
        <v>0</v>
      </c>
    </row>
    <row r="483" spans="2:8" s="12" customFormat="1" x14ac:dyDescent="0.25">
      <c r="B483" s="30" t="s">
        <v>423</v>
      </c>
      <c r="C483" s="96" t="str">
        <f t="shared" si="32"/>
        <v>ACABADOS</v>
      </c>
      <c r="D483" s="45"/>
      <c r="E483" s="35"/>
      <c r="F483" s="62"/>
      <c r="G483" s="46"/>
      <c r="H483" s="31">
        <f t="shared" si="33"/>
        <v>0</v>
      </c>
    </row>
    <row r="484" spans="2:8" s="12" customFormat="1" x14ac:dyDescent="0.25">
      <c r="B484" s="30" t="s">
        <v>424</v>
      </c>
      <c r="C484" s="96" t="str">
        <f t="shared" si="32"/>
        <v>INSTALACION SANITARIA</v>
      </c>
      <c r="D484" s="45"/>
      <c r="E484" s="35"/>
      <c r="F484" s="62"/>
      <c r="G484" s="46"/>
      <c r="H484" s="31">
        <f t="shared" si="33"/>
        <v>0</v>
      </c>
    </row>
    <row r="485" spans="2:8" s="12" customFormat="1" x14ac:dyDescent="0.25">
      <c r="B485" s="30" t="s">
        <v>425</v>
      </c>
      <c r="C485" s="96" t="str">
        <f t="shared" si="32"/>
        <v>INSTALACION ELECTRICA</v>
      </c>
      <c r="D485" s="45"/>
      <c r="E485" s="35"/>
      <c r="F485" s="62"/>
      <c r="G485" s="46"/>
      <c r="H485" s="31">
        <f t="shared" si="33"/>
        <v>0</v>
      </c>
    </row>
    <row r="486" spans="2:8" s="12" customFormat="1" x14ac:dyDescent="0.25">
      <c r="B486" s="30" t="s">
        <v>426</v>
      </c>
      <c r="C486" s="96" t="str">
        <f t="shared" si="32"/>
        <v>AZOTEA</v>
      </c>
      <c r="D486" s="45"/>
      <c r="E486" s="35"/>
      <c r="F486" s="62"/>
      <c r="G486" s="46"/>
      <c r="H486" s="31">
        <f t="shared" si="33"/>
        <v>0</v>
      </c>
    </row>
    <row r="487" spans="2:8" s="12" customFormat="1" x14ac:dyDescent="0.25">
      <c r="B487" s="30" t="s">
        <v>427</v>
      </c>
      <c r="C487" s="96" t="str">
        <f t="shared" si="32"/>
        <v>LIMPIEZA</v>
      </c>
      <c r="D487" s="45"/>
      <c r="E487" s="35"/>
      <c r="F487" s="62"/>
      <c r="G487" s="46"/>
      <c r="H487" s="31">
        <f t="shared" si="33"/>
        <v>0</v>
      </c>
    </row>
    <row r="488" spans="2:8" s="50" customFormat="1" ht="15.75" x14ac:dyDescent="0.25">
      <c r="B488" s="98" t="s">
        <v>110</v>
      </c>
      <c r="C488" s="98"/>
      <c r="D488" s="98"/>
      <c r="E488" s="98"/>
      <c r="F488" s="98"/>
      <c r="G488" s="48" t="s">
        <v>111</v>
      </c>
      <c r="H488" s="49">
        <f>H415+H452</f>
        <v>0</v>
      </c>
    </row>
    <row r="489" spans="2:8" s="50" customFormat="1" ht="15.75" x14ac:dyDescent="0.25">
      <c r="B489" s="99"/>
      <c r="C489" s="99"/>
      <c r="D489" s="99"/>
      <c r="E489" s="99"/>
      <c r="F489" s="99"/>
      <c r="G489" s="48" t="s">
        <v>112</v>
      </c>
      <c r="H489" s="49">
        <f>+ROUND(H488*0.16,2)</f>
        <v>0</v>
      </c>
    </row>
    <row r="490" spans="2:8" s="50" customFormat="1" ht="15.75" x14ac:dyDescent="0.25">
      <c r="B490" s="99"/>
      <c r="C490" s="99"/>
      <c r="D490" s="99"/>
      <c r="E490" s="99"/>
      <c r="F490" s="99"/>
      <c r="G490" s="48" t="s">
        <v>113</v>
      </c>
      <c r="H490" s="49">
        <f>+H488+H489</f>
        <v>0</v>
      </c>
    </row>
    <row r="491" spans="2:8" s="12" customFormat="1" x14ac:dyDescent="0.25">
      <c r="C491" s="93"/>
      <c r="F491" s="64"/>
    </row>
    <row r="492" spans="2:8" s="12" customFormat="1" x14ac:dyDescent="0.25">
      <c r="C492" s="93"/>
      <c r="F492" s="64"/>
    </row>
    <row r="493" spans="2:8" s="12" customFormat="1" x14ac:dyDescent="0.25">
      <c r="C493" s="93"/>
      <c r="F493" s="64"/>
      <c r="H493" s="51"/>
    </row>
    <row r="494" spans="2:8" s="12" customFormat="1" x14ac:dyDescent="0.25">
      <c r="C494" s="93"/>
      <c r="F494" s="64"/>
      <c r="H494" s="51"/>
    </row>
    <row r="495" spans="2:8" s="12" customFormat="1" x14ac:dyDescent="0.25">
      <c r="C495" s="93"/>
      <c r="F495" s="64"/>
    </row>
    <row r="496" spans="2:8" s="12" customFormat="1" x14ac:dyDescent="0.25">
      <c r="C496" s="93"/>
      <c r="F496" s="64"/>
    </row>
    <row r="497" spans="3:8" s="12" customFormat="1" x14ac:dyDescent="0.25">
      <c r="C497" s="93"/>
      <c r="F497" s="64"/>
    </row>
    <row r="498" spans="3:8" s="12" customFormat="1" x14ac:dyDescent="0.25">
      <c r="C498" s="93"/>
      <c r="F498" s="64"/>
      <c r="H498" s="52"/>
    </row>
    <row r="499" spans="3:8" s="12" customFormat="1" x14ac:dyDescent="0.25">
      <c r="C499" s="93"/>
      <c r="F499" s="64"/>
    </row>
    <row r="500" spans="3:8" s="12" customFormat="1" x14ac:dyDescent="0.25">
      <c r="C500" s="93"/>
      <c r="F500" s="64"/>
    </row>
    <row r="501" spans="3:8" s="12" customFormat="1" x14ac:dyDescent="0.25">
      <c r="C501" s="93"/>
      <c r="F501" s="64"/>
    </row>
    <row r="502" spans="3:8" s="12" customFormat="1" x14ac:dyDescent="0.25">
      <c r="C502" s="93"/>
      <c r="F502" s="64"/>
    </row>
    <row r="503" spans="3:8" s="12" customFormat="1" x14ac:dyDescent="0.25">
      <c r="C503" s="93"/>
      <c r="F503" s="64"/>
    </row>
    <row r="504" spans="3:8" s="12" customFormat="1" x14ac:dyDescent="0.25">
      <c r="C504" s="93"/>
      <c r="F504" s="64"/>
    </row>
    <row r="505" spans="3:8" s="12" customFormat="1" x14ac:dyDescent="0.25">
      <c r="C505" s="93"/>
      <c r="F505" s="64"/>
    </row>
    <row r="506" spans="3:8" s="12" customFormat="1" x14ac:dyDescent="0.25">
      <c r="C506" s="93"/>
      <c r="F506" s="64"/>
    </row>
    <row r="507" spans="3:8" s="12" customFormat="1" x14ac:dyDescent="0.25">
      <c r="C507" s="93"/>
      <c r="F507" s="64"/>
    </row>
    <row r="508" spans="3:8" s="12" customFormat="1" x14ac:dyDescent="0.25">
      <c r="C508" s="93"/>
      <c r="F508" s="64"/>
    </row>
    <row r="509" spans="3:8" s="12" customFormat="1" x14ac:dyDescent="0.25">
      <c r="C509" s="93"/>
      <c r="F509" s="64"/>
    </row>
    <row r="510" spans="3:8" s="12" customFormat="1" x14ac:dyDescent="0.25">
      <c r="C510" s="93"/>
      <c r="F510" s="64"/>
    </row>
    <row r="511" spans="3:8" s="12" customFormat="1" x14ac:dyDescent="0.25">
      <c r="C511" s="93"/>
      <c r="F511" s="64"/>
    </row>
  </sheetData>
  <mergeCells count="14">
    <mergeCell ref="B488:F488"/>
    <mergeCell ref="B489:F490"/>
    <mergeCell ref="C12:C13"/>
    <mergeCell ref="B15:H15"/>
    <mergeCell ref="H12:H13"/>
    <mergeCell ref="B2:B13"/>
    <mergeCell ref="C4:C5"/>
    <mergeCell ref="D7:F7"/>
    <mergeCell ref="C8:C10"/>
    <mergeCell ref="D8:F8"/>
    <mergeCell ref="E9:F9"/>
    <mergeCell ref="D10:F10"/>
    <mergeCell ref="D2:G2"/>
    <mergeCell ref="D3:G6"/>
  </mergeCells>
  <pageMargins left="0.19685039370078741" right="0.19685039370078741" top="0.19685039370078741" bottom="0.39370078740157483" header="0.27559055118110237" footer="0.19685039370078741"/>
  <pageSetup scale="74" orientation="landscape" horizontalDpi="300" verticalDpi="300" r:id="rId1"/>
  <headerFooter>
    <oddFooter>&amp;L&amp;8&amp;F&amp;C&amp;8Página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2019-06-20T21:46:03Z</cp:lastPrinted>
  <dcterms:created xsi:type="dcterms:W3CDTF">2019-05-22T22:20:51Z</dcterms:created>
  <dcterms:modified xsi:type="dcterms:W3CDTF">2019-06-20T21:47:17Z</dcterms:modified>
</cp:coreProperties>
</file>