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OBRAS\OBRAS 2019\SIOP\Direccion de presupuestos de Obra publica\Presupuestos\65.- totatiche\santa rita\1.- final\"/>
    </mc:Choice>
  </mc:AlternateContent>
  <bookViews>
    <workbookView xWindow="0" yWindow="0" windowWidth="28800" windowHeight="10830"/>
  </bookViews>
  <sheets>
    <sheet name="CAT" sheetId="4" r:id="rId1"/>
  </sheets>
  <definedNames>
    <definedName name="_xlnm._FilterDatabase" localSheetId="0" hidden="1">CAT!$A$17:$AA$51</definedName>
  </definedNames>
  <calcPr calcId="162913"/>
</workbook>
</file>

<file path=xl/calcChain.xml><?xml version="1.0" encoding="utf-8"?>
<calcChain xmlns="http://schemas.openxmlformats.org/spreadsheetml/2006/main">
  <c r="E28" i="4" l="1"/>
  <c r="E42" i="4"/>
  <c r="E29" i="4"/>
  <c r="E26" i="4"/>
  <c r="E25" i="4"/>
  <c r="E22" i="4"/>
  <c r="E21" i="4"/>
  <c r="E23" i="4" s="1"/>
  <c r="E20" i="4"/>
  <c r="E27" i="4"/>
  <c r="E39" i="4"/>
  <c r="E37" i="4"/>
  <c r="E35" i="4"/>
  <c r="E32" i="4"/>
  <c r="H39" i="4" l="1"/>
  <c r="H37" i="4"/>
  <c r="H22" i="4"/>
  <c r="H42" i="4" l="1"/>
  <c r="H41" i="4" s="1"/>
  <c r="H40" i="4"/>
  <c r="H38" i="4"/>
  <c r="H48" i="4" s="1"/>
  <c r="H36" i="4"/>
  <c r="H35" i="4"/>
  <c r="H34" i="4"/>
  <c r="H33" i="4"/>
  <c r="H32" i="4"/>
  <c r="H30" i="4"/>
  <c r="H29" i="4"/>
  <c r="H28" i="4"/>
  <c r="H27" i="4"/>
  <c r="H26" i="4"/>
  <c r="H25" i="4"/>
  <c r="H23" i="4"/>
  <c r="H21" i="4"/>
  <c r="H20" i="4"/>
  <c r="C18" i="4"/>
  <c r="C44" i="4" s="1"/>
  <c r="H19" i="4" l="1"/>
  <c r="H24" i="4"/>
  <c r="H31" i="4"/>
  <c r="H47" i="4"/>
  <c r="H45" i="4"/>
  <c r="H46" i="4"/>
  <c r="H49" i="4" l="1"/>
  <c r="H50" i="4" s="1"/>
  <c r="H51" i="4" s="1"/>
  <c r="H44" i="4"/>
</calcChain>
</file>

<file path=xl/sharedStrings.xml><?xml version="1.0" encoding="utf-8"?>
<sst xmlns="http://schemas.openxmlformats.org/spreadsheetml/2006/main" count="103" uniqueCount="77">
  <si>
    <t>GOBIERNO DEL ESTADO DE JALISCO</t>
  </si>
  <si>
    <t>NÚMERO DE PROCEDIMIENTO:</t>
  </si>
  <si>
    <t>SECRETARÍA DE INFRAESTRUCTURA Y OBRA PÚBLICA</t>
  </si>
  <si>
    <t>DESCRIPCIÓN GENERAL DE LOS TRABAJOS:</t>
  </si>
  <si>
    <t>FECHA DE INICIO: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</si>
  <si>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</si>
  <si>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</si>
  <si>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</si>
  <si>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</si>
  <si>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</si>
  <si>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</si>
  <si>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CATALGO DE CONCEPTOS</t>
  </si>
  <si>
    <t>CLAVE</t>
  </si>
  <si>
    <t>DESCRIPCIÓN</t>
  </si>
  <si>
    <t>UNIDAD</t>
  </si>
  <si>
    <t>CANTIDAD</t>
  </si>
  <si>
    <t>PRECIO UNITARIO ($)</t>
  </si>
  <si>
    <t>PRECIO UNITARIO ($) CON LETRA</t>
  </si>
  <si>
    <t>IMPORTE ($) M. N.</t>
  </si>
  <si>
    <t>A</t>
  </si>
  <si>
    <t>SIOP-001</t>
  </si>
  <si>
    <t>M2</t>
  </si>
  <si>
    <t>SIOP-002</t>
  </si>
  <si>
    <t>SIOP-003</t>
  </si>
  <si>
    <t>M</t>
  </si>
  <si>
    <t>SIOP-004</t>
  </si>
  <si>
    <t>SIOP-005</t>
  </si>
  <si>
    <t>SIOP-006</t>
  </si>
  <si>
    <t>SIOP-007</t>
  </si>
  <si>
    <t>SIOP-008</t>
  </si>
  <si>
    <t>SIOP-009</t>
  </si>
  <si>
    <t>SIOP-010</t>
  </si>
  <si>
    <t>SIOP-011</t>
  </si>
  <si>
    <t>SIOP-012</t>
  </si>
  <si>
    <t>SIOP-013</t>
  </si>
  <si>
    <t>SIOP-014</t>
  </si>
  <si>
    <t>SIOP-015</t>
  </si>
  <si>
    <t>SIOP-016</t>
  </si>
  <si>
    <t>SIOP-017</t>
  </si>
  <si>
    <t>SIOP-018</t>
  </si>
  <si>
    <t>SIOP-019</t>
  </si>
  <si>
    <t>SIOP-020</t>
  </si>
  <si>
    <t>M3</t>
  </si>
  <si>
    <t>LIMPIEZA</t>
  </si>
  <si>
    <t>B</t>
  </si>
  <si>
    <t>C</t>
  </si>
  <si>
    <t>RESUMEN DE PARTIDAS</t>
  </si>
  <si>
    <t>IMPORTE CON LETRA (IVA INCLUIDO)</t>
  </si>
  <si>
    <t>SUBTOTAL M. N.</t>
  </si>
  <si>
    <t>IVA M. N.</t>
  </si>
  <si>
    <t>TOTAL M. N.</t>
  </si>
  <si>
    <t>D</t>
  </si>
  <si>
    <t>DIRECCIÓN GENERAL DE LICITACIÓN Y CONTRATACIÓN</t>
  </si>
  <si>
    <t>TRAZO Y NIVELACIÓN POR MEDIO TOPOGRÁFICOS, ESTABLECIENDO EJES Y REFERENCIAS PARA EL DESPLANTE, INCLUYE: EQUIPO TOPOGRÁFICO, MATERIALES, MANO DE OBRA, HERRAMIENTA Y TODO LO NECESARIO PARA SU CORRECTA EJECUCIÓN.</t>
  </si>
  <si>
    <t>DEMOLICION POR MEDIOS MECANICOS DE PAVIMENTO DE EMPEDRADO EXISTENTE, DEPOSITANDO EL MATERIAL EN SITIO QUE SEÑALE OBRASPUBLICAS, CON ACARREO LIBRE A 40 M. MEDIDO EN SECCIONES. INCLUYE ABUNDAMIENTO.</t>
  </si>
  <si>
    <t>EXCAVACIÓN EN CORTE Y CAJÓN DONDE LO INDIQUE EL PROYECTO MEDIANTE EL SECCIONAMIENTO POR MEDIO MECÁNICOS, INCLUYE: EQUIPO, MAQUINARIA, MANO DE OBRA Y TODO LO NECESARIO PARA SU CORRECTA EJECUCIÓN.</t>
  </si>
  <si>
    <t>ESCARIFICACIÓN Y MEJORAMIENTO DEL TERRENO NATURAL DE 15 CM DE ESPESOR POR MEDIOS MECÁNICOS CON 50 KG/M3 DE CEMENTO, COMPACTADO AL 95% PROCTOR DE SU P.V.S.M., INCLUYE: EXTENDIDO DEL MATERIAL, HOMOGENIZADO, COMPACTADO, MANO DE OBRA, EQUIPO Y HERRAMIENTA</t>
  </si>
  <si>
    <t>SUMINISTRO Y CONFORMACIÓN DE LA CAPA DE BASE HIDRÁULICA CON MATERIAL DE BANCO POR MEDIO MECÁNICOS Y COMPACTADA AL 100% DE SU P.V.S.M. Y T.M.A. 1 1/2" CON UN ESPESOR DE 20 CMS, INCLUYE: MAQUINARIA, MATERIALES, MANO DE OBRA Y TODO LO NECESARIO PARA SU CORRECTA EJECUCIÓN.</t>
  </si>
  <si>
    <t>HUELLAS DE RODAMIENTO DE CONCRETO HIDRÁULICO CON UN F'C=200 KG/CM2 REFORZADO TIRO DIRECTO, CON MALLA ELECTRO SOLDADA 6X6 - 10/10 CON UN ESPESOR DE 15 CM. INCLUYE:ACABADO ESTAMPADO, DESMOLDANTE COLOR ENDURECEDOR, MATERIALES, MANO DE OBRA Y TODO LO NECESARIO PARA SU CORRECTA EJECUCIÓN.</t>
  </si>
  <si>
    <t>EMPEDRADO AHOGADO EN CONCRETO HIDRAULICO CON UN F´C=200 KG/CM2 Y CON UN ESPESOR DE 15 CMS. CON UNA PROPORCION DE CONCRETO - PIEDRA 65 - 35 INCLUYE; MATERIALES, MANO DE OBRA , HERRAMIENTAS Y TODO LO NECESARIO PARA SU CORRECTA EJECUCION.</t>
  </si>
  <si>
    <t>GUARNICIONES DE CONCRETO TIPO LINEAL PREMEZCLADO TIRO DIRECTO F'C= 200 KG/CM2 T.M.A. 3/4" EN SECCION DE 12 X 30 CMS REFORZADO CON DOS VARILLAS DE 3/8" Y UNA DE 50 CM @ M INCLUYE: MATERIALES, MANO DE OBRA Y TODO LO NECESARIO PARA SU CORRECTA EJECUCION.</t>
  </si>
  <si>
    <t>GUARNICIÓN DE CONCRETO TIPO LINEAL PREMEZCLADO TIRO DIRECTO F'C=150 KG/CM2 T.M.A. 3/4" EN SECCIÓN DE 12X35 CM, REFORZADO CON 2 VAILLAS LONGITUDINALES DE 3/8" Y UNA DE 50 CM @ M, INCLUYE: CIMBRA, MATERIALES, MANO DE OBRA Y TODO LO NECESARIO PARA SU CORRECTA EJECUCIÓN.</t>
  </si>
  <si>
    <t>BANQUETAS Y GUARNICIONES</t>
  </si>
  <si>
    <t>DEMOLICIÓN DE CONCRETO SIMPLE EN BANQUETAS, POR MEDIOS MECANICOS, INCLUYE: RETIRO DEL MATERIAL A BANCO DE OBRA INDICADO POR SUPERVISIÓN, ABUNDAMIENTO, MANO DE OBRA, EQUIPO Y HERRAMIENTA.</t>
  </si>
  <si>
    <t>AFINE Y CONFORMACIÓN DE TERRENO NATURAL COMPACTADO EN CAPAS NO MAYORES DE 20 CM DE ESPESOR CON EQUIPO DE IMPACTO, INCLUYE: CONFORMACIÓN, MANO DE OBRA, EQUIPO Y HERRAMIENTA.</t>
  </si>
  <si>
    <t>RELLENO EN CEPAS O MESETAS CON MATERIAL DE BANCO COMPACTADO AL 90% PROCTOR CON COMPACTADOR DE IMPACTO, EN CAPAS NO MAYORES DE 20 CM., INCLUYE: INCORPORACIÓN DE AGUA NECESARIA, MANO DE OBRA, EQUIPO Y HERRAMIENTA.</t>
  </si>
  <si>
    <t>BANQUETA DE 10 CM. DE ESPESOR DE CONCRETO PREMEZCLADO F'C=150 KG/CM2., R.N., T.M.A. 19 MM, CON ACABADO ESCOBILLADO, INCLUYE: CIMBRA, DESCIMBRA, COLADO, CURADO, MATERIALES, MANO DE OBRA, EQUIPO Y HERRAMIENTA.</t>
  </si>
  <si>
    <t>BANQUETA DE 12 CM. DE ESPESOR DE CONCRETO PREMEZCLADO F'C=200 KG/CM2., R.N., T.M.A. 19 MM, CON ACABADO ESCOBILLADO, REFUERZO CON MALLA ELECTROSOLDADA 6-6-10/10, INCLUYE: CIMBRA, DESCIMBRA, COLADO, CURADO, MATERIALES, MANO DE OBRA, EQUIPO Y HERRAMIENTA.</t>
  </si>
  <si>
    <t>CENEFA DE 12 CM DE ESPESOR A BASE DE CONCRETO PREMEZCLADO F´C=200 KG/CM2, R.N., T.M.A., 19 MM. TIRO DIRECTO, COLOR NEGRO SUPERFICIAL Y ACABADO ESTAMPADO, REFUERZO CON MALLA ELECTROSOLDADA 6X6/10-10, INCLUYE: CIMBRA, DESCIMBRA, COLADO, DESMOLDANTE, BARNIZ, CURADO, MATERIALES, MANO DE OBRA, EQUIPO Y HERRAMIENTA.</t>
  </si>
  <si>
    <t>LIMPIEZA FINAL DE LA OBRA, INCLUYE: EQUIPO, MANO DE OBRA Y TODO LO NECESARIO PARA SU CORRECTA EJECUCIÓN.</t>
  </si>
  <si>
    <t>PAVIMENTO</t>
  </si>
  <si>
    <t>PRELIMINARES</t>
  </si>
  <si>
    <t>PAVIMENTOS</t>
  </si>
  <si>
    <t>CENEFA DE 10 CM DE ESPESOR A BASE DE CONCRETO PREMEZCLADO F´C=200 KG/CM2., R. N., T.M.A.19 MM., TIRO DIRECTO, COLOR SUPERFICIAL Y ACABADO ESTAMPADO, INCLUYE: CIMBRA, DESCIMBRA, COLADO, DESMOLDANTE, BARNIZ, CURADO, MATERIALES, MANO DE OBRA, EQUIPO Y HERRAMIENTA.</t>
  </si>
  <si>
    <t>Primera etapa de la pavimentación de la calle Francisco Villa en la localidad de Santa Rita, en el municipio de Totatiche, Jalisco.</t>
  </si>
  <si>
    <t>CARGA MECÁNICA Y ACARREO EN CAMIÓN 1 ER. KILOMETRO, DE MATERIAL PRODUCTO DE EXCAVACIÓN Y/O DEMOLICIÓN (SECCION COMPACTA), INCLUYE: MANO DE OBRA, EQUIPO Y HERRAMIENTA,</t>
  </si>
  <si>
    <t>SIOP-E-FDR-OB-CSS-212-2019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</si>
</sst>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  <numFmt numFmtId="167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5" fillId="0" borderId="2" xfId="2" applyFont="1" applyBorder="1" applyAlignment="1">
      <alignment horizontal="justify" vertical="top"/>
    </xf>
    <xf numFmtId="0" fontId="6" fillId="0" borderId="4" xfId="2" applyFont="1" applyBorder="1" applyAlignment="1">
      <alignment vertical="top"/>
    </xf>
    <xf numFmtId="0" fontId="5" fillId="0" borderId="6" xfId="2" applyFont="1" applyBorder="1" applyAlignment="1">
      <alignment horizontal="justify" vertical="top"/>
    </xf>
    <xf numFmtId="0" fontId="6" fillId="0" borderId="7" xfId="2" applyFont="1" applyBorder="1" applyAlignment="1">
      <alignment vertical="top"/>
    </xf>
    <xf numFmtId="0" fontId="5" fillId="0" borderId="8" xfId="2" applyFont="1" applyBorder="1" applyAlignment="1">
      <alignment horizontal="justify" vertical="top"/>
    </xf>
    <xf numFmtId="0" fontId="6" fillId="0" borderId="1" xfId="2" applyFont="1" applyFill="1" applyBorder="1" applyAlignment="1">
      <alignment horizontal="left" vertical="top"/>
    </xf>
    <xf numFmtId="14" fontId="3" fillId="0" borderId="4" xfId="2" applyNumberFormat="1" applyFont="1" applyBorder="1" applyAlignment="1">
      <alignment horizontal="left" vertical="top"/>
    </xf>
    <xf numFmtId="14" fontId="3" fillId="0" borderId="7" xfId="2" applyNumberFormat="1" applyFont="1" applyBorder="1" applyAlignment="1">
      <alignment horizontal="left" vertical="top"/>
    </xf>
    <xf numFmtId="0" fontId="6" fillId="0" borderId="5" xfId="2" applyNumberFormat="1" applyFont="1" applyBorder="1" applyAlignment="1">
      <alignment vertical="top"/>
    </xf>
    <xf numFmtId="0" fontId="3" fillId="0" borderId="7" xfId="2" applyNumberFormat="1" applyFont="1" applyBorder="1" applyAlignment="1">
      <alignment horizontal="left" vertical="top"/>
    </xf>
    <xf numFmtId="44" fontId="3" fillId="0" borderId="0" xfId="1" applyFont="1" applyFill="1" applyAlignment="1">
      <alignment horizontal="right" vertical="top"/>
    </xf>
    <xf numFmtId="14" fontId="3" fillId="0" borderId="11" xfId="2" applyNumberFormat="1" applyFont="1" applyBorder="1" applyAlignment="1">
      <alignment horizontal="left" vertical="top"/>
    </xf>
    <xf numFmtId="0" fontId="6" fillId="0" borderId="11" xfId="2" applyFont="1" applyBorder="1" applyAlignment="1">
      <alignment vertical="top"/>
    </xf>
    <xf numFmtId="0" fontId="6" fillId="0" borderId="2" xfId="2" applyFont="1" applyFill="1" applyBorder="1" applyAlignment="1">
      <alignment horizontal="left" vertical="top"/>
    </xf>
    <xf numFmtId="0" fontId="6" fillId="0" borderId="2" xfId="2" applyFont="1" applyBorder="1" applyAlignment="1">
      <alignment horizontal="center" vertical="top"/>
    </xf>
    <xf numFmtId="0" fontId="6" fillId="0" borderId="0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4" fillId="0" borderId="0" xfId="2" applyFont="1" applyFill="1" applyAlignment="1">
      <alignment vertical="top"/>
    </xf>
    <xf numFmtId="49" fontId="7" fillId="2" borderId="12" xfId="3" applyNumberFormat="1" applyFont="1" applyFill="1" applyBorder="1" applyAlignment="1">
      <alignment horizontal="center" vertical="center"/>
    </xf>
    <xf numFmtId="49" fontId="7" fillId="2" borderId="13" xfId="3" applyNumberFormat="1" applyFont="1" applyFill="1" applyBorder="1" applyAlignment="1">
      <alignment horizontal="center" vertical="center"/>
    </xf>
    <xf numFmtId="49" fontId="7" fillId="2" borderId="13" xfId="3" applyNumberFormat="1" applyFont="1" applyFill="1" applyBorder="1" applyAlignment="1">
      <alignment horizontal="center" vertical="center" wrapText="1"/>
    </xf>
    <xf numFmtId="49" fontId="7" fillId="2" borderId="14" xfId="3" applyNumberFormat="1" applyFont="1" applyFill="1" applyBorder="1" applyAlignment="1">
      <alignment horizontal="center" vertical="center"/>
    </xf>
    <xf numFmtId="49" fontId="3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justify" vertical="top"/>
    </xf>
    <xf numFmtId="0" fontId="3" fillId="0" borderId="0" xfId="2" applyFont="1" applyAlignment="1">
      <alignment horizontal="center" vertical="top" wrapText="1"/>
    </xf>
    <xf numFmtId="164" fontId="3" fillId="0" borderId="0" xfId="2" applyNumberFormat="1" applyFont="1" applyAlignment="1">
      <alignment horizontal="right" vertical="top"/>
    </xf>
    <xf numFmtId="165" fontId="3" fillId="0" borderId="0" xfId="4" applyNumberFormat="1" applyFont="1" applyAlignment="1">
      <alignment horizontal="right" vertical="top"/>
    </xf>
    <xf numFmtId="4" fontId="6" fillId="0" borderId="0" xfId="2" applyNumberFormat="1" applyFont="1" applyAlignment="1">
      <alignment horizontal="center" vertical="top"/>
    </xf>
    <xf numFmtId="165" fontId="6" fillId="0" borderId="0" xfId="4" applyNumberFormat="1" applyFont="1" applyAlignment="1">
      <alignment vertical="top"/>
    </xf>
    <xf numFmtId="0" fontId="8" fillId="0" borderId="0" xfId="2" applyFont="1" applyAlignment="1">
      <alignment vertical="top"/>
    </xf>
    <xf numFmtId="0" fontId="9" fillId="0" borderId="0" xfId="2" applyFont="1" applyFill="1" applyAlignment="1">
      <alignment horizontal="justify" vertical="top"/>
    </xf>
    <xf numFmtId="4" fontId="3" fillId="0" borderId="0" xfId="2" applyNumberFormat="1" applyFont="1" applyAlignment="1">
      <alignment horizontal="right" vertical="top"/>
    </xf>
    <xf numFmtId="165" fontId="3" fillId="0" borderId="0" xfId="4" applyNumberFormat="1" applyFont="1" applyAlignment="1">
      <alignment vertical="top"/>
    </xf>
    <xf numFmtId="44" fontId="3" fillId="0" borderId="0" xfId="1" applyFont="1" applyFill="1" applyAlignment="1">
      <alignment vertical="top"/>
    </xf>
    <xf numFmtId="44" fontId="3" fillId="0" borderId="0" xfId="1" applyFont="1" applyAlignment="1">
      <alignment vertical="top"/>
    </xf>
    <xf numFmtId="0" fontId="4" fillId="0" borderId="0" xfId="2" applyFont="1" applyFill="1" applyAlignment="1">
      <alignment horizontal="justify" vertical="top"/>
    </xf>
    <xf numFmtId="44" fontId="4" fillId="0" borderId="0" xfId="2" applyNumberFormat="1" applyFont="1" applyAlignment="1">
      <alignment vertical="top"/>
    </xf>
    <xf numFmtId="0" fontId="6" fillId="3" borderId="0" xfId="2" applyFont="1" applyFill="1" applyAlignment="1">
      <alignment vertical="top"/>
    </xf>
    <xf numFmtId="0" fontId="6" fillId="3" borderId="0" xfId="2" applyFont="1" applyFill="1" applyAlignment="1">
      <alignment horizontal="center" vertical="top"/>
    </xf>
    <xf numFmtId="49" fontId="6" fillId="0" borderId="0" xfId="2" applyNumberFormat="1" applyFont="1" applyFill="1" applyAlignment="1">
      <alignment horizontal="left" vertical="top" shrinkToFit="1"/>
    </xf>
    <xf numFmtId="0" fontId="6" fillId="0" borderId="0" xfId="2" applyFont="1" applyFill="1" applyAlignment="1">
      <alignment horizontal="justify" vertical="top" shrinkToFit="1"/>
    </xf>
    <xf numFmtId="0" fontId="6" fillId="0" borderId="0" xfId="2" applyFont="1" applyFill="1" applyAlignment="1">
      <alignment horizontal="center" vertical="top" shrinkToFit="1"/>
    </xf>
    <xf numFmtId="164" fontId="6" fillId="0" borderId="0" xfId="2" applyNumberFormat="1" applyFont="1" applyFill="1" applyAlignment="1">
      <alignment horizontal="right" vertical="top" shrinkToFit="1"/>
    </xf>
    <xf numFmtId="165" fontId="6" fillId="0" borderId="0" xfId="4" applyNumberFormat="1" applyFont="1" applyFill="1" applyAlignment="1">
      <alignment horizontal="right" vertical="top" shrinkToFit="1"/>
    </xf>
    <xf numFmtId="165" fontId="6" fillId="0" borderId="0" xfId="4" applyNumberFormat="1" applyFont="1" applyAlignment="1">
      <alignment horizontal="right" vertical="top" shrinkToFit="1"/>
    </xf>
    <xf numFmtId="0" fontId="10" fillId="0" borderId="0" xfId="5" applyFont="1" applyAlignment="1">
      <alignment vertical="top"/>
    </xf>
    <xf numFmtId="0" fontId="7" fillId="2" borderId="0" xfId="5" applyFont="1" applyFill="1" applyBorder="1" applyAlignment="1">
      <alignment horizontal="justify" vertical="top"/>
    </xf>
    <xf numFmtId="166" fontId="7" fillId="2" borderId="0" xfId="5" applyNumberFormat="1" applyFont="1" applyFill="1" applyAlignment="1">
      <alignment vertical="top"/>
    </xf>
    <xf numFmtId="0" fontId="4" fillId="0" borderId="0" xfId="5" applyFont="1" applyAlignment="1">
      <alignment vertical="top"/>
    </xf>
    <xf numFmtId="165" fontId="3" fillId="0" borderId="0" xfId="2" applyNumberFormat="1" applyFont="1" applyFill="1" applyAlignment="1">
      <alignment vertical="top"/>
    </xf>
    <xf numFmtId="44" fontId="3" fillId="0" borderId="0" xfId="2" applyNumberFormat="1" applyFont="1" applyFill="1" applyAlignment="1">
      <alignment vertical="top"/>
    </xf>
    <xf numFmtId="165" fontId="11" fillId="0" borderId="0" xfId="2" applyNumberFormat="1" applyFont="1" applyAlignment="1">
      <alignment vertical="top"/>
    </xf>
    <xf numFmtId="0" fontId="3" fillId="0" borderId="0" xfId="2" applyFont="1" applyFill="1" applyBorder="1" applyAlignment="1">
      <alignment horizontal="center" vertical="top" shrinkToFit="1"/>
    </xf>
    <xf numFmtId="4" fontId="3" fillId="0" borderId="0" xfId="2" applyNumberFormat="1" applyFont="1" applyFill="1" applyBorder="1" applyAlignment="1">
      <alignment horizontal="right" vertical="top" shrinkToFit="1"/>
    </xf>
    <xf numFmtId="165" fontId="3" fillId="0" borderId="0" xfId="4" applyNumberFormat="1" applyFont="1" applyFill="1" applyBorder="1" applyAlignment="1">
      <alignment horizontal="right" vertical="top" shrinkToFit="1"/>
    </xf>
    <xf numFmtId="0" fontId="3" fillId="0" borderId="0" xfId="2" applyFont="1" applyFill="1" applyAlignment="1">
      <alignment horizontal="justify" vertical="top" shrinkToFit="1"/>
    </xf>
    <xf numFmtId="165" fontId="12" fillId="0" borderId="0" xfId="4" applyNumberFormat="1" applyFont="1" applyFill="1" applyBorder="1" applyAlignment="1">
      <alignment horizontal="right" vertical="top" shrinkToFit="1"/>
    </xf>
    <xf numFmtId="0" fontId="13" fillId="0" borderId="0" xfId="2" applyFont="1" applyFill="1" applyAlignment="1">
      <alignment horizontal="justify" vertical="top"/>
    </xf>
    <xf numFmtId="0" fontId="13" fillId="0" borderId="0" xfId="2" applyFont="1" applyFill="1" applyBorder="1" applyAlignment="1">
      <alignment horizontal="justify" vertical="top" shrinkToFit="1"/>
    </xf>
    <xf numFmtId="4" fontId="13" fillId="0" borderId="0" xfId="2" applyNumberFormat="1" applyFont="1" applyAlignment="1">
      <alignment horizontal="center" vertical="top"/>
    </xf>
    <xf numFmtId="0" fontId="13" fillId="0" borderId="0" xfId="2" applyNumberFormat="1" applyFont="1" applyFill="1" applyAlignment="1">
      <alignment horizontal="justify" vertical="top"/>
    </xf>
    <xf numFmtId="0" fontId="13" fillId="0" borderId="0" xfId="2" applyFont="1" applyAlignment="1">
      <alignment horizontal="center" vertical="top" wrapText="1"/>
    </xf>
    <xf numFmtId="4" fontId="13" fillId="0" borderId="0" xfId="2" applyNumberFormat="1" applyFont="1" applyAlignment="1">
      <alignment horizontal="right" vertical="top"/>
    </xf>
    <xf numFmtId="165" fontId="13" fillId="0" borderId="0" xfId="1" applyNumberFormat="1" applyFont="1" applyFill="1" applyAlignment="1">
      <alignment vertical="top"/>
    </xf>
    <xf numFmtId="167" fontId="6" fillId="3" borderId="0" xfId="2" applyNumberFormat="1" applyFont="1" applyFill="1" applyAlignment="1">
      <alignment vertical="top"/>
    </xf>
    <xf numFmtId="0" fontId="6" fillId="0" borderId="6" xfId="2" applyFont="1" applyBorder="1" applyAlignment="1">
      <alignment horizontal="center" vertical="top"/>
    </xf>
    <xf numFmtId="0" fontId="6" fillId="0" borderId="8" xfId="2" applyFont="1" applyBorder="1" applyAlignment="1">
      <alignment horizontal="center" vertical="top"/>
    </xf>
    <xf numFmtId="0" fontId="7" fillId="2" borderId="12" xfId="2" applyFont="1" applyFill="1" applyBorder="1" applyAlignment="1">
      <alignment horizontal="center" vertical="top"/>
    </xf>
    <xf numFmtId="0" fontId="7" fillId="2" borderId="13" xfId="2" applyFont="1" applyFill="1" applyBorder="1" applyAlignment="1">
      <alignment horizontal="center" vertical="top"/>
    </xf>
    <xf numFmtId="0" fontId="7" fillId="2" borderId="14" xfId="2" applyFont="1" applyFill="1" applyBorder="1" applyAlignment="1">
      <alignment horizontal="center" vertical="top"/>
    </xf>
    <xf numFmtId="0" fontId="7" fillId="2" borderId="0" xfId="5" applyNumberFormat="1" applyFont="1" applyFill="1" applyBorder="1" applyAlignment="1">
      <alignment horizontal="center" vertical="top"/>
    </xf>
    <xf numFmtId="0" fontId="7" fillId="2" borderId="0" xfId="5" applyNumberFormat="1" applyFont="1" applyFill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5" xfId="2" applyFont="1" applyBorder="1" applyAlignment="1">
      <alignment horizontal="center" vertical="top"/>
    </xf>
    <xf numFmtId="0" fontId="3" fillId="0" borderId="6" xfId="2" applyFont="1" applyBorder="1" applyAlignment="1">
      <alignment horizontal="center" vertical="top"/>
    </xf>
    <xf numFmtId="0" fontId="3" fillId="0" borderId="8" xfId="2" applyFont="1" applyBorder="1" applyAlignment="1">
      <alignment horizontal="center" vertical="top"/>
    </xf>
    <xf numFmtId="0" fontId="6" fillId="0" borderId="3" xfId="2" applyFont="1" applyBorder="1" applyAlignment="1">
      <alignment horizontal="center" vertical="top"/>
    </xf>
    <xf numFmtId="0" fontId="6" fillId="0" borderId="4" xfId="2" applyFont="1" applyBorder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3" fillId="0" borderId="7" xfId="2" applyFont="1" applyBorder="1" applyAlignment="1">
      <alignment horizontal="center" vertical="top"/>
    </xf>
    <xf numFmtId="0" fontId="6" fillId="0" borderId="6" xfId="2" applyFont="1" applyBorder="1" applyAlignment="1">
      <alignment horizontal="justify" vertical="top"/>
    </xf>
    <xf numFmtId="14" fontId="6" fillId="0" borderId="1" xfId="2" applyNumberFormat="1" applyFont="1" applyBorder="1" applyAlignment="1">
      <alignment horizontal="right" vertical="top"/>
    </xf>
    <xf numFmtId="14" fontId="6" fillId="0" borderId="3" xfId="2" applyNumberFormat="1" applyFont="1" applyBorder="1" applyAlignment="1">
      <alignment horizontal="right" vertical="top"/>
    </xf>
    <xf numFmtId="0" fontId="3" fillId="0" borderId="6" xfId="2" applyNumberFormat="1" applyFont="1" applyBorder="1" applyAlignment="1">
      <alignment horizontal="justify" vertical="top"/>
    </xf>
    <xf numFmtId="0" fontId="3" fillId="0" borderId="8" xfId="2" applyNumberFormat="1" applyFont="1" applyBorder="1" applyAlignment="1">
      <alignment horizontal="justify" vertical="top"/>
    </xf>
    <xf numFmtId="14" fontId="6" fillId="0" borderId="5" xfId="2" applyNumberFormat="1" applyFont="1" applyBorder="1" applyAlignment="1">
      <alignment horizontal="right" vertical="top"/>
    </xf>
    <xf numFmtId="14" fontId="6" fillId="0" borderId="0" xfId="2" applyNumberFormat="1" applyFont="1" applyBorder="1" applyAlignment="1">
      <alignment horizontal="right" vertical="top"/>
    </xf>
    <xf numFmtId="14" fontId="6" fillId="0" borderId="9" xfId="2" applyNumberFormat="1" applyFont="1" applyBorder="1" applyAlignment="1">
      <alignment horizontal="right" vertical="top"/>
    </xf>
    <xf numFmtId="14" fontId="6" fillId="0" borderId="10" xfId="2" applyNumberFormat="1" applyFont="1" applyBorder="1" applyAlignment="1">
      <alignment horizontal="right" vertical="top"/>
    </xf>
    <xf numFmtId="0" fontId="6" fillId="0" borderId="1" xfId="2" applyFont="1" applyBorder="1" applyAlignment="1">
      <alignment horizontal="center" vertical="top"/>
    </xf>
    <xf numFmtId="0" fontId="3" fillId="0" borderId="6" xfId="2" applyNumberFormat="1" applyFont="1" applyBorder="1" applyAlignment="1">
      <alignment horizontal="left" vertical="top"/>
    </xf>
    <xf numFmtId="0" fontId="3" fillId="0" borderId="8" xfId="2" applyNumberFormat="1" applyFont="1" applyBorder="1" applyAlignment="1">
      <alignment horizontal="left" vertical="top"/>
    </xf>
    <xf numFmtId="0" fontId="3" fillId="0" borderId="9" xfId="2" applyFont="1" applyBorder="1" applyAlignment="1">
      <alignment horizontal="center" vertical="top"/>
    </xf>
    <xf numFmtId="0" fontId="3" fillId="0" borderId="10" xfId="2" applyFont="1" applyBorder="1" applyAlignment="1">
      <alignment horizontal="center" vertical="top"/>
    </xf>
    <xf numFmtId="0" fontId="3" fillId="0" borderId="11" xfId="2" applyFont="1" applyBorder="1" applyAlignment="1">
      <alignment horizontal="center" vertical="top"/>
    </xf>
  </cellXfs>
  <cellStyles count="7">
    <cellStyle name="Moneda" xfId="1" builtinId="4"/>
    <cellStyle name="Moneda 2" xfId="4"/>
    <cellStyle name="Moneda 2 2" xfId="6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262552</xdr:colOff>
      <xdr:row>4</xdr:row>
      <xdr:rowOff>130631</xdr:rowOff>
    </xdr:from>
    <xdr:to>
      <xdr:col>1</xdr:col>
      <xdr:colOff>1366892</xdr:colOff>
      <xdr:row>8</xdr:row>
      <xdr:rowOff>192633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942A209-4D16-4574-AE19-D331D116C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02" y="1206956"/>
          <a:ext cx="1104340" cy="1062127"/>
        </a:xfrm>
        <a:prstGeom prst="rect">
          <a:avLst/>
        </a:prstGeom>
      </xdr:spPr>
    </xdr:pic>
    <xdr:clientData/>
  </xdr:twoCellAnchor>
  <xdr:twoCellAnchor>
    <xdr:from>
      <xdr:col>7</xdr:col>
      <xdr:colOff>6021</xdr:colOff>
      <xdr:row>4</xdr:row>
      <xdr:rowOff>213635</xdr:rowOff>
    </xdr:from>
    <xdr:to>
      <xdr:col>7</xdr:col>
      <xdr:colOff>1456735</xdr:colOff>
      <xdr:row>5</xdr:row>
      <xdr:rowOff>206456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47A73678-DB79-4B13-AB27-66514F0A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3596" y="1289960"/>
          <a:ext cx="1450714" cy="230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showZeros="0" tabSelected="1" view="pageBreakPreview" topLeftCell="A46" zoomScale="70" zoomScaleNormal="70" zoomScaleSheetLayoutView="70" workbookViewId="0">
      <selection activeCell="F20" sqref="F20:F42"/>
    </sheetView>
  </sheetViews>
  <sheetFormatPr baseColWidth="10" defaultColWidth="9.140625" defaultRowHeight="21" x14ac:dyDescent="0.25"/>
  <cols>
    <col min="1" max="1" width="4.85546875" style="1" customWidth="1"/>
    <col min="2" max="2" width="23.5703125" style="1" customWidth="1"/>
    <col min="3" max="3" width="74.42578125" style="1" customWidth="1"/>
    <col min="4" max="4" width="13.140625" style="1" customWidth="1"/>
    <col min="5" max="5" width="14.85546875" style="1" bestFit="1" customWidth="1"/>
    <col min="6" max="6" width="13.28515625" style="1" customWidth="1"/>
    <col min="7" max="7" width="25.85546875" style="1" customWidth="1"/>
    <col min="8" max="8" width="22.42578125" style="1" customWidth="1"/>
    <col min="9" max="10" width="15.7109375" style="1" customWidth="1"/>
    <col min="11" max="12" width="11.5703125" style="1" bestFit="1" customWidth="1"/>
    <col min="13" max="13" width="10.42578125" style="1" bestFit="1" customWidth="1"/>
    <col min="14" max="14" width="11.85546875" style="1" bestFit="1" customWidth="1"/>
    <col min="15" max="22" width="9.140625" style="1"/>
    <col min="23" max="23" width="16.5703125" style="2" bestFit="1" customWidth="1"/>
    <col min="24" max="26" width="9.140625" style="1"/>
    <col min="27" max="27" width="15.5703125" style="1" bestFit="1" customWidth="1"/>
    <col min="28" max="16384" width="9.140625" style="1"/>
  </cols>
  <sheetData>
    <row r="1" spans="2:23" ht="12.75" customHeight="1" thickBot="1" x14ac:dyDescent="0.3"/>
    <row r="2" spans="2:23" ht="15.75" customHeight="1" x14ac:dyDescent="0.25">
      <c r="B2" s="75"/>
      <c r="C2" s="3" t="s">
        <v>0</v>
      </c>
      <c r="D2" s="79" t="s">
        <v>1</v>
      </c>
      <c r="E2" s="79"/>
      <c r="F2" s="79"/>
      <c r="G2" s="80"/>
      <c r="H2" s="4"/>
    </row>
    <row r="3" spans="2:23" ht="15" customHeight="1" x14ac:dyDescent="0.25">
      <c r="B3" s="76"/>
      <c r="C3" s="5" t="s">
        <v>2</v>
      </c>
      <c r="D3" s="81" t="s">
        <v>76</v>
      </c>
      <c r="E3" s="81"/>
      <c r="F3" s="81"/>
      <c r="G3" s="82"/>
      <c r="H3" s="6"/>
    </row>
    <row r="4" spans="2:23" ht="9.75" customHeight="1" x14ac:dyDescent="0.25">
      <c r="B4" s="76"/>
      <c r="C4" s="83" t="s">
        <v>52</v>
      </c>
      <c r="D4" s="81"/>
      <c r="E4" s="81"/>
      <c r="F4" s="81"/>
      <c r="G4" s="82"/>
      <c r="H4" s="6"/>
    </row>
    <row r="5" spans="2:23" ht="18" customHeight="1" x14ac:dyDescent="0.25">
      <c r="B5" s="76"/>
      <c r="C5" s="83"/>
      <c r="D5" s="81"/>
      <c r="E5" s="81"/>
      <c r="F5" s="81"/>
      <c r="G5" s="82"/>
      <c r="H5" s="6"/>
    </row>
    <row r="6" spans="2:23" ht="12" customHeight="1" thickBot="1" x14ac:dyDescent="0.3">
      <c r="B6" s="76"/>
      <c r="C6" s="7"/>
      <c r="D6" s="81"/>
      <c r="E6" s="81"/>
      <c r="F6" s="81"/>
      <c r="G6" s="82"/>
      <c r="H6" s="6"/>
    </row>
    <row r="7" spans="2:23" ht="12" customHeight="1" x14ac:dyDescent="0.25">
      <c r="B7" s="77"/>
      <c r="C7" s="8" t="s">
        <v>3</v>
      </c>
      <c r="D7" s="84" t="s">
        <v>4</v>
      </c>
      <c r="E7" s="85"/>
      <c r="F7" s="85"/>
      <c r="G7" s="9"/>
      <c r="H7" s="6"/>
    </row>
    <row r="8" spans="2:23" ht="13.5" customHeight="1" x14ac:dyDescent="0.25">
      <c r="B8" s="77"/>
      <c r="C8" s="86" t="s">
        <v>74</v>
      </c>
      <c r="D8" s="88" t="s">
        <v>5</v>
      </c>
      <c r="E8" s="89"/>
      <c r="F8" s="89"/>
      <c r="G8" s="10"/>
      <c r="H8" s="6"/>
    </row>
    <row r="9" spans="2:23" ht="14.25" customHeight="1" x14ac:dyDescent="0.25">
      <c r="B9" s="77"/>
      <c r="C9" s="86"/>
      <c r="D9" s="11"/>
      <c r="E9" s="89" t="s">
        <v>6</v>
      </c>
      <c r="F9" s="89"/>
      <c r="G9" s="12"/>
      <c r="H9" s="6"/>
    </row>
    <row r="10" spans="2:23" ht="18" customHeight="1" thickBot="1" x14ac:dyDescent="0.3">
      <c r="B10" s="77"/>
      <c r="C10" s="87"/>
      <c r="D10" s="90" t="s">
        <v>7</v>
      </c>
      <c r="E10" s="91"/>
      <c r="F10" s="91"/>
      <c r="G10" s="14"/>
      <c r="H10" s="15"/>
    </row>
    <row r="11" spans="2:23" ht="16.5" customHeight="1" x14ac:dyDescent="0.25">
      <c r="B11" s="77"/>
      <c r="C11" s="16" t="s">
        <v>8</v>
      </c>
      <c r="D11" s="92" t="s">
        <v>9</v>
      </c>
      <c r="E11" s="79"/>
      <c r="F11" s="79"/>
      <c r="G11" s="80"/>
      <c r="H11" s="17" t="s">
        <v>10</v>
      </c>
    </row>
    <row r="12" spans="2:23" ht="18" customHeight="1" x14ac:dyDescent="0.25">
      <c r="B12" s="77"/>
      <c r="C12" s="93"/>
      <c r="D12" s="76">
        <v>0</v>
      </c>
      <c r="E12" s="81"/>
      <c r="F12" s="81"/>
      <c r="G12" s="82"/>
      <c r="H12" s="68"/>
    </row>
    <row r="13" spans="2:23" ht="24" customHeight="1" thickBot="1" x14ac:dyDescent="0.3">
      <c r="B13" s="78"/>
      <c r="C13" s="94"/>
      <c r="D13" s="95"/>
      <c r="E13" s="96"/>
      <c r="F13" s="96"/>
      <c r="G13" s="97"/>
      <c r="H13" s="69"/>
    </row>
    <row r="14" spans="2:23" ht="23.25" customHeight="1" thickBot="1" x14ac:dyDescent="0.3"/>
    <row r="15" spans="2:23" ht="15.75" customHeight="1" thickBot="1" x14ac:dyDescent="0.3">
      <c r="B15" s="70" t="s">
        <v>11</v>
      </c>
      <c r="C15" s="71"/>
      <c r="D15" s="71"/>
      <c r="E15" s="71"/>
      <c r="F15" s="71"/>
      <c r="G15" s="71"/>
      <c r="H15" s="72"/>
    </row>
    <row r="16" spans="2:23" s="19" customFormat="1" ht="17.25" customHeight="1" thickBot="1" x14ac:dyDescent="0.3">
      <c r="B16" s="18"/>
      <c r="C16" s="18"/>
      <c r="D16" s="18"/>
      <c r="E16" s="18"/>
      <c r="F16" s="18"/>
      <c r="G16" s="18"/>
      <c r="H16" s="18"/>
      <c r="W16" s="20"/>
    </row>
    <row r="17" spans="2:27" ht="26.25" thickBot="1" x14ac:dyDescent="0.3">
      <c r="B17" s="21" t="s">
        <v>12</v>
      </c>
      <c r="C17" s="22" t="s">
        <v>13</v>
      </c>
      <c r="D17" s="22" t="s">
        <v>14</v>
      </c>
      <c r="E17" s="22" t="s">
        <v>15</v>
      </c>
      <c r="F17" s="23" t="s">
        <v>16</v>
      </c>
      <c r="G17" s="22" t="s">
        <v>17</v>
      </c>
      <c r="H17" s="24" t="s">
        <v>18</v>
      </c>
    </row>
    <row r="18" spans="2:27" ht="48" customHeight="1" x14ac:dyDescent="0.25">
      <c r="B18" s="25"/>
      <c r="C18" s="26" t="str">
        <f>+C8</f>
        <v>Primera etapa de la pavimentación de la calle Francisco Villa en la localidad de Santa Rita, en el municipio de Totatiche, Jalisco.</v>
      </c>
      <c r="D18" s="27"/>
      <c r="E18" s="28"/>
      <c r="F18" s="29"/>
      <c r="G18" s="30"/>
      <c r="H18" s="31"/>
    </row>
    <row r="19" spans="2:27" s="32" customFormat="1" ht="18" customHeight="1" x14ac:dyDescent="0.25">
      <c r="B19" s="60" t="s">
        <v>19</v>
      </c>
      <c r="C19" s="63" t="s">
        <v>71</v>
      </c>
      <c r="D19" s="60"/>
      <c r="E19" s="64"/>
      <c r="F19" s="65"/>
      <c r="G19" s="62"/>
      <c r="H19" s="66">
        <f>SUM(H20:H23)</f>
        <v>0</v>
      </c>
      <c r="W19" s="2"/>
    </row>
    <row r="20" spans="2:27" s="32" customFormat="1" ht="38.25" x14ac:dyDescent="0.25">
      <c r="B20" s="25" t="s">
        <v>20</v>
      </c>
      <c r="C20" s="58" t="s">
        <v>53</v>
      </c>
      <c r="D20" s="27" t="s">
        <v>21</v>
      </c>
      <c r="E20" s="34">
        <f>2015.09+48</f>
        <v>2063.09</v>
      </c>
      <c r="F20" s="29"/>
      <c r="G20" s="30"/>
      <c r="H20" s="35">
        <f>E20*F20</f>
        <v>0</v>
      </c>
      <c r="I20" s="36"/>
      <c r="J20" s="36"/>
      <c r="K20" s="13"/>
      <c r="W20" s="2"/>
      <c r="AA20" s="54"/>
    </row>
    <row r="21" spans="2:27" s="32" customFormat="1" ht="38.25" x14ac:dyDescent="0.25">
      <c r="B21" s="25" t="s">
        <v>22</v>
      </c>
      <c r="C21" s="58" t="s">
        <v>54</v>
      </c>
      <c r="D21" s="27" t="s">
        <v>42</v>
      </c>
      <c r="E21" s="34">
        <f>302.26+53</f>
        <v>355.26</v>
      </c>
      <c r="F21" s="29"/>
      <c r="G21" s="30"/>
      <c r="H21" s="35">
        <f>E21*F21</f>
        <v>0</v>
      </c>
      <c r="I21" s="36"/>
      <c r="J21" s="36"/>
      <c r="K21" s="13"/>
      <c r="W21" s="2"/>
      <c r="AA21" s="54"/>
    </row>
    <row r="22" spans="2:27" s="32" customFormat="1" ht="38.25" x14ac:dyDescent="0.25">
      <c r="B22" s="25" t="s">
        <v>23</v>
      </c>
      <c r="C22" s="58" t="s">
        <v>55</v>
      </c>
      <c r="D22" s="27" t="s">
        <v>42</v>
      </c>
      <c r="E22" s="34">
        <f>705.28+124.88</f>
        <v>830.16</v>
      </c>
      <c r="F22" s="29"/>
      <c r="G22" s="30"/>
      <c r="H22" s="35">
        <f>E22*F22</f>
        <v>0</v>
      </c>
      <c r="I22" s="36"/>
      <c r="J22" s="36"/>
      <c r="K22" s="13"/>
      <c r="W22" s="2"/>
      <c r="AA22" s="54"/>
    </row>
    <row r="23" spans="2:27" s="32" customFormat="1" ht="38.25" x14ac:dyDescent="0.25">
      <c r="B23" s="25" t="s">
        <v>25</v>
      </c>
      <c r="C23" s="58" t="s">
        <v>75</v>
      </c>
      <c r="D23" s="27" t="s">
        <v>42</v>
      </c>
      <c r="E23" s="34">
        <f>+E21+E22</f>
        <v>1185.42</v>
      </c>
      <c r="F23" s="29"/>
      <c r="G23" s="30"/>
      <c r="H23" s="35">
        <f t="shared" ref="H23:H30" si="0">E23*F23</f>
        <v>0</v>
      </c>
      <c r="I23" s="36"/>
      <c r="J23" s="36"/>
      <c r="K23" s="13"/>
      <c r="W23" s="2"/>
      <c r="AA23" s="54"/>
    </row>
    <row r="24" spans="2:27" s="32" customFormat="1" ht="18" customHeight="1" x14ac:dyDescent="0.25">
      <c r="B24" s="60" t="s">
        <v>44</v>
      </c>
      <c r="C24" s="63" t="s">
        <v>70</v>
      </c>
      <c r="D24" s="60"/>
      <c r="E24" s="64"/>
      <c r="F24" s="65"/>
      <c r="G24" s="62"/>
      <c r="H24" s="66">
        <f>SUM(H25:H30)</f>
        <v>0</v>
      </c>
      <c r="I24" s="36"/>
      <c r="J24" s="36"/>
      <c r="K24" s="13"/>
      <c r="W24" s="2"/>
      <c r="AA24" s="54"/>
    </row>
    <row r="25" spans="2:27" s="32" customFormat="1" ht="51" x14ac:dyDescent="0.25">
      <c r="B25" s="25" t="s">
        <v>26</v>
      </c>
      <c r="C25" s="58" t="s">
        <v>56</v>
      </c>
      <c r="D25" s="27" t="s">
        <v>42</v>
      </c>
      <c r="E25" s="34">
        <f>302.26+53</f>
        <v>355.26</v>
      </c>
      <c r="F25" s="29"/>
      <c r="G25" s="30"/>
      <c r="H25" s="35">
        <f t="shared" si="0"/>
        <v>0</v>
      </c>
      <c r="I25" s="36"/>
      <c r="J25" s="36"/>
      <c r="K25" s="13"/>
      <c r="W25" s="2"/>
      <c r="AA25" s="54"/>
    </row>
    <row r="26" spans="2:27" s="32" customFormat="1" ht="51" x14ac:dyDescent="0.25">
      <c r="B26" s="25" t="s">
        <v>27</v>
      </c>
      <c r="C26" s="58" t="s">
        <v>57</v>
      </c>
      <c r="D26" s="27" t="s">
        <v>42</v>
      </c>
      <c r="E26" s="34">
        <f>403.02+71</f>
        <v>474.02</v>
      </c>
      <c r="F26" s="29"/>
      <c r="G26" s="30"/>
      <c r="H26" s="35">
        <f t="shared" si="0"/>
        <v>0</v>
      </c>
      <c r="I26" s="36"/>
      <c r="J26" s="36"/>
      <c r="K26" s="13"/>
      <c r="W26" s="2"/>
      <c r="AA26" s="54"/>
    </row>
    <row r="27" spans="2:27" s="32" customFormat="1" ht="51" x14ac:dyDescent="0.25">
      <c r="B27" s="25" t="s">
        <v>28</v>
      </c>
      <c r="C27" s="58" t="s">
        <v>58</v>
      </c>
      <c r="D27" s="27" t="s">
        <v>21</v>
      </c>
      <c r="E27" s="34">
        <f>340.42+48</f>
        <v>388.42</v>
      </c>
      <c r="F27" s="29"/>
      <c r="G27" s="30"/>
      <c r="H27" s="35">
        <f t="shared" si="0"/>
        <v>0</v>
      </c>
      <c r="I27" s="36"/>
      <c r="J27" s="36"/>
      <c r="K27" s="13"/>
      <c r="W27" s="2"/>
      <c r="AA27" s="54"/>
    </row>
    <row r="28" spans="2:27" s="32" customFormat="1" ht="51" x14ac:dyDescent="0.25">
      <c r="B28" s="25" t="s">
        <v>29</v>
      </c>
      <c r="C28" s="58" t="s">
        <v>59</v>
      </c>
      <c r="D28" s="27" t="s">
        <v>21</v>
      </c>
      <c r="E28" s="34">
        <f>1561.2+308.8+20</f>
        <v>1890</v>
      </c>
      <c r="F28" s="29"/>
      <c r="G28" s="30"/>
      <c r="H28" s="35">
        <f t="shared" si="0"/>
        <v>0</v>
      </c>
      <c r="I28" s="36"/>
      <c r="J28" s="36"/>
      <c r="K28" s="13"/>
      <c r="W28" s="2"/>
      <c r="AA28" s="54"/>
    </row>
    <row r="29" spans="2:27" s="32" customFormat="1" ht="51" x14ac:dyDescent="0.25">
      <c r="B29" s="25" t="s">
        <v>30</v>
      </c>
      <c r="C29" s="58" t="s">
        <v>60</v>
      </c>
      <c r="D29" s="27" t="s">
        <v>24</v>
      </c>
      <c r="E29" s="34">
        <f>567.36+80</f>
        <v>647.36</v>
      </c>
      <c r="F29" s="29"/>
      <c r="G29" s="30"/>
      <c r="H29" s="35">
        <f t="shared" si="0"/>
        <v>0</v>
      </c>
      <c r="I29" s="36"/>
      <c r="J29" s="36"/>
      <c r="K29" s="13"/>
      <c r="W29" s="2"/>
      <c r="AA29" s="54"/>
    </row>
    <row r="30" spans="2:27" s="32" customFormat="1" ht="51" x14ac:dyDescent="0.25">
      <c r="B30" s="25" t="s">
        <v>31</v>
      </c>
      <c r="C30" s="58" t="s">
        <v>61</v>
      </c>
      <c r="D30" s="27" t="s">
        <v>24</v>
      </c>
      <c r="E30" s="34">
        <v>10</v>
      </c>
      <c r="F30" s="29"/>
      <c r="G30" s="30"/>
      <c r="H30" s="35">
        <f t="shared" si="0"/>
        <v>0</v>
      </c>
      <c r="I30" s="36"/>
      <c r="J30" s="36"/>
      <c r="K30" s="13"/>
      <c r="W30" s="2"/>
      <c r="AA30" s="54"/>
    </row>
    <row r="31" spans="2:27" s="33" customFormat="1" ht="16.5" customHeight="1" x14ac:dyDescent="0.25">
      <c r="B31" s="60" t="s">
        <v>45</v>
      </c>
      <c r="C31" s="63" t="s">
        <v>62</v>
      </c>
      <c r="D31" s="60"/>
      <c r="E31" s="64"/>
      <c r="F31" s="65"/>
      <c r="G31" s="62"/>
      <c r="H31" s="66">
        <f>SUM(H32:H40)</f>
        <v>0</v>
      </c>
      <c r="I31" s="36"/>
      <c r="J31" s="36"/>
      <c r="K31" s="13"/>
      <c r="W31" s="38"/>
      <c r="AA31" s="54"/>
    </row>
    <row r="32" spans="2:27" s="32" customFormat="1" ht="41.25" customHeight="1" x14ac:dyDescent="0.25">
      <c r="B32" s="25" t="s">
        <v>32</v>
      </c>
      <c r="C32" s="58" t="s">
        <v>53</v>
      </c>
      <c r="D32" s="27" t="s">
        <v>21</v>
      </c>
      <c r="E32" s="34">
        <f>686.4+80</f>
        <v>766.4</v>
      </c>
      <c r="F32" s="29"/>
      <c r="G32" s="30"/>
      <c r="H32" s="35">
        <f t="shared" ref="H32:H39" si="1">E32*F32</f>
        <v>0</v>
      </c>
      <c r="I32" s="37"/>
      <c r="J32" s="37"/>
      <c r="K32" s="13"/>
      <c r="W32" s="39"/>
      <c r="AA32" s="54"/>
    </row>
    <row r="33" spans="2:27" s="32" customFormat="1" ht="41.25" customHeight="1" x14ac:dyDescent="0.25">
      <c r="B33" s="25" t="s">
        <v>33</v>
      </c>
      <c r="C33" s="58" t="s">
        <v>63</v>
      </c>
      <c r="D33" s="27" t="s">
        <v>42</v>
      </c>
      <c r="E33" s="34">
        <v>14</v>
      </c>
      <c r="F33" s="29"/>
      <c r="G33" s="30"/>
      <c r="H33" s="35">
        <f t="shared" si="1"/>
        <v>0</v>
      </c>
      <c r="I33" s="37"/>
      <c r="J33" s="37"/>
      <c r="K33" s="37"/>
      <c r="L33" s="37"/>
      <c r="M33" s="37"/>
      <c r="W33" s="39"/>
      <c r="AA33" s="54"/>
    </row>
    <row r="34" spans="2:27" s="32" customFormat="1" ht="27.75" customHeight="1" x14ac:dyDescent="0.25">
      <c r="B34" s="25" t="s">
        <v>34</v>
      </c>
      <c r="C34" s="58" t="s">
        <v>75</v>
      </c>
      <c r="D34" s="27" t="s">
        <v>42</v>
      </c>
      <c r="E34" s="34">
        <v>14</v>
      </c>
      <c r="F34" s="29"/>
      <c r="G34" s="30"/>
      <c r="H34" s="35">
        <f t="shared" si="1"/>
        <v>0</v>
      </c>
      <c r="I34" s="36"/>
      <c r="J34" s="36"/>
      <c r="K34" s="13"/>
      <c r="W34" s="39"/>
      <c r="AA34" s="54"/>
    </row>
    <row r="35" spans="2:27" s="32" customFormat="1" ht="39" customHeight="1" x14ac:dyDescent="0.25">
      <c r="B35" s="25" t="s">
        <v>35</v>
      </c>
      <c r="C35" s="58" t="s">
        <v>64</v>
      </c>
      <c r="D35" s="27" t="s">
        <v>21</v>
      </c>
      <c r="E35" s="34">
        <f>686.4+80</f>
        <v>766.4</v>
      </c>
      <c r="F35" s="29"/>
      <c r="G35" s="30"/>
      <c r="H35" s="35">
        <f t="shared" si="1"/>
        <v>0</v>
      </c>
      <c r="I35" s="37"/>
      <c r="J35" s="37"/>
      <c r="K35" s="37"/>
      <c r="W35" s="39"/>
      <c r="AA35" s="54"/>
    </row>
    <row r="36" spans="2:27" s="32" customFormat="1" ht="38.25" x14ac:dyDescent="0.25">
      <c r="B36" s="25" t="s">
        <v>36</v>
      </c>
      <c r="C36" s="58" t="s">
        <v>65</v>
      </c>
      <c r="D36" s="27" t="s">
        <v>42</v>
      </c>
      <c r="E36" s="34">
        <v>68.64</v>
      </c>
      <c r="F36" s="29"/>
      <c r="G36" s="30"/>
      <c r="H36" s="35">
        <f t="shared" si="1"/>
        <v>0</v>
      </c>
      <c r="I36" s="36"/>
      <c r="J36" s="36"/>
      <c r="K36" s="13"/>
      <c r="W36" s="39"/>
      <c r="AA36" s="54"/>
    </row>
    <row r="37" spans="2:27" s="33" customFormat="1" ht="38.25" x14ac:dyDescent="0.25">
      <c r="B37" s="25" t="s">
        <v>37</v>
      </c>
      <c r="C37" s="58" t="s">
        <v>66</v>
      </c>
      <c r="D37" s="27" t="s">
        <v>21</v>
      </c>
      <c r="E37" s="34">
        <f>250+80</f>
        <v>330</v>
      </c>
      <c r="F37" s="29"/>
      <c r="G37" s="30"/>
      <c r="H37" s="35">
        <f t="shared" si="1"/>
        <v>0</v>
      </c>
      <c r="I37" s="36"/>
      <c r="J37" s="36"/>
      <c r="K37" s="13"/>
      <c r="W37" s="39"/>
      <c r="AA37" s="54"/>
    </row>
    <row r="38" spans="2:27" s="32" customFormat="1" ht="51" x14ac:dyDescent="0.25">
      <c r="B38" s="25" t="s">
        <v>38</v>
      </c>
      <c r="C38" s="58" t="s">
        <v>67</v>
      </c>
      <c r="D38" s="27" t="s">
        <v>21</v>
      </c>
      <c r="E38" s="34">
        <v>30</v>
      </c>
      <c r="F38" s="29"/>
      <c r="G38" s="30"/>
      <c r="H38" s="35">
        <f t="shared" si="1"/>
        <v>0</v>
      </c>
      <c r="I38" s="36"/>
      <c r="J38" s="36"/>
      <c r="K38" s="13"/>
      <c r="W38" s="39"/>
      <c r="AA38" s="54"/>
    </row>
    <row r="39" spans="2:27" s="33" customFormat="1" ht="51" x14ac:dyDescent="0.25">
      <c r="B39" s="25" t="s">
        <v>39</v>
      </c>
      <c r="C39" s="58" t="s">
        <v>73</v>
      </c>
      <c r="D39" s="27" t="s">
        <v>21</v>
      </c>
      <c r="E39" s="34">
        <f>100+32</f>
        <v>132</v>
      </c>
      <c r="F39" s="29"/>
      <c r="G39" s="30"/>
      <c r="H39" s="35">
        <f t="shared" si="1"/>
        <v>0</v>
      </c>
      <c r="I39" s="36"/>
      <c r="J39" s="36"/>
      <c r="K39" s="13"/>
      <c r="W39" s="39"/>
      <c r="AA39" s="54"/>
    </row>
    <row r="40" spans="2:27" s="32" customFormat="1" ht="51" x14ac:dyDescent="0.25">
      <c r="B40" s="25" t="s">
        <v>40</v>
      </c>
      <c r="C40" s="58" t="s">
        <v>68</v>
      </c>
      <c r="D40" s="27" t="s">
        <v>21</v>
      </c>
      <c r="E40" s="34">
        <v>12</v>
      </c>
      <c r="F40" s="29"/>
      <c r="G40" s="30"/>
      <c r="H40" s="35">
        <f t="shared" ref="H40:H42" si="2">E40*F40</f>
        <v>0</v>
      </c>
      <c r="I40" s="36"/>
      <c r="J40" s="36"/>
      <c r="K40" s="13"/>
      <c r="W40" s="39"/>
      <c r="AA40" s="54"/>
    </row>
    <row r="41" spans="2:27" s="32" customFormat="1" x14ac:dyDescent="0.25">
      <c r="B41" s="60" t="s">
        <v>51</v>
      </c>
      <c r="C41" s="63" t="s">
        <v>43</v>
      </c>
      <c r="D41" s="60"/>
      <c r="E41" s="64"/>
      <c r="F41" s="65"/>
      <c r="G41" s="62"/>
      <c r="H41" s="66">
        <f>SUM(H42)</f>
        <v>0</v>
      </c>
      <c r="I41" s="36"/>
      <c r="J41" s="36"/>
      <c r="K41" s="13"/>
      <c r="W41" s="39"/>
      <c r="AA41" s="54"/>
    </row>
    <row r="42" spans="2:27" s="32" customFormat="1" ht="25.5" x14ac:dyDescent="0.25">
      <c r="B42" s="25" t="s">
        <v>41</v>
      </c>
      <c r="C42" s="58" t="s">
        <v>69</v>
      </c>
      <c r="D42" s="27" t="s">
        <v>21</v>
      </c>
      <c r="E42" s="34">
        <f>2701.49+80+356</f>
        <v>3137.49</v>
      </c>
      <c r="F42" s="29"/>
      <c r="G42" s="30"/>
      <c r="H42" s="35">
        <f t="shared" si="2"/>
        <v>0</v>
      </c>
      <c r="I42" s="36"/>
      <c r="J42" s="36"/>
      <c r="K42" s="13"/>
      <c r="W42" s="39"/>
      <c r="AA42" s="54"/>
    </row>
    <row r="43" spans="2:27" s="19" customFormat="1" x14ac:dyDescent="0.25">
      <c r="B43" s="40"/>
      <c r="C43" s="41" t="s">
        <v>46</v>
      </c>
      <c r="D43" s="40"/>
      <c r="E43" s="67"/>
      <c r="F43" s="40"/>
      <c r="G43" s="40"/>
      <c r="H43" s="40"/>
      <c r="W43" s="20"/>
      <c r="AA43" s="54"/>
    </row>
    <row r="44" spans="2:27" s="19" customFormat="1" ht="25.5" x14ac:dyDescent="0.25">
      <c r="B44" s="42"/>
      <c r="C44" s="43" t="str">
        <f>C18</f>
        <v>Primera etapa de la pavimentación de la calle Francisco Villa en la localidad de Santa Rita, en el municipio de Totatiche, Jalisco.</v>
      </c>
      <c r="D44" s="44"/>
      <c r="E44" s="45"/>
      <c r="F44" s="46"/>
      <c r="G44" s="46"/>
      <c r="H44" s="47">
        <f>H45+H46+H47+H48</f>
        <v>0</v>
      </c>
      <c r="W44" s="20"/>
      <c r="AA44" s="54"/>
    </row>
    <row r="45" spans="2:27" s="19" customFormat="1" ht="15" customHeight="1" x14ac:dyDescent="0.25">
      <c r="B45" s="60" t="s">
        <v>19</v>
      </c>
      <c r="C45" s="61" t="s">
        <v>71</v>
      </c>
      <c r="D45" s="55"/>
      <c r="E45" s="56"/>
      <c r="F45" s="57"/>
      <c r="G45" s="57"/>
      <c r="H45" s="59">
        <f>+VLOOKUP(B45,$B$19:$H$42,7,0)</f>
        <v>0</v>
      </c>
      <c r="W45" s="20"/>
      <c r="AA45" s="54"/>
    </row>
    <row r="46" spans="2:27" s="19" customFormat="1" ht="15" customHeight="1" x14ac:dyDescent="0.25">
      <c r="B46" s="60" t="s">
        <v>44</v>
      </c>
      <c r="C46" s="61" t="s">
        <v>72</v>
      </c>
      <c r="D46" s="55"/>
      <c r="E46" s="56"/>
      <c r="F46" s="57"/>
      <c r="G46" s="57"/>
      <c r="H46" s="59">
        <f>+VLOOKUP(B46,$B$19:$H$42,7,0)</f>
        <v>0</v>
      </c>
      <c r="W46" s="20"/>
      <c r="AA46" s="54"/>
    </row>
    <row r="47" spans="2:27" s="19" customFormat="1" ht="15" customHeight="1" x14ac:dyDescent="0.25">
      <c r="B47" s="60" t="s">
        <v>45</v>
      </c>
      <c r="C47" s="61" t="s">
        <v>62</v>
      </c>
      <c r="D47" s="55"/>
      <c r="E47" s="56"/>
      <c r="F47" s="57"/>
      <c r="G47" s="57"/>
      <c r="H47" s="59">
        <f>+VLOOKUP(B47,$B$19:$H$42,7,0)</f>
        <v>0</v>
      </c>
      <c r="W47" s="20"/>
      <c r="AA47" s="54"/>
    </row>
    <row r="48" spans="2:27" s="19" customFormat="1" ht="15" customHeight="1" x14ac:dyDescent="0.25">
      <c r="B48" s="60" t="s">
        <v>51</v>
      </c>
      <c r="C48" s="61" t="s">
        <v>43</v>
      </c>
      <c r="D48" s="55"/>
      <c r="E48" s="56"/>
      <c r="F48" s="57"/>
      <c r="G48" s="57"/>
      <c r="H48" s="59">
        <f>+VLOOKUP(B48,$B$19:$H$42,7,0)</f>
        <v>0</v>
      </c>
      <c r="W48" s="20"/>
      <c r="AA48" s="54"/>
    </row>
    <row r="49" spans="2:23" s="48" customFormat="1" ht="16.5" customHeight="1" x14ac:dyDescent="0.25">
      <c r="B49" s="73" t="s">
        <v>47</v>
      </c>
      <c r="C49" s="73"/>
      <c r="D49" s="73"/>
      <c r="E49" s="73"/>
      <c r="F49" s="73"/>
      <c r="G49" s="49" t="s">
        <v>48</v>
      </c>
      <c r="H49" s="50">
        <f>H45+H46+H47+H48</f>
        <v>0</v>
      </c>
      <c r="W49" s="51"/>
    </row>
    <row r="50" spans="2:23" s="48" customFormat="1" ht="14.25" customHeight="1" x14ac:dyDescent="0.25">
      <c r="B50" s="74"/>
      <c r="C50" s="74"/>
      <c r="D50" s="74"/>
      <c r="E50" s="74"/>
      <c r="F50" s="74"/>
      <c r="G50" s="49" t="s">
        <v>49</v>
      </c>
      <c r="H50" s="50">
        <f>+ROUND(H49*0.16,2)</f>
        <v>0</v>
      </c>
      <c r="W50" s="51"/>
    </row>
    <row r="51" spans="2:23" s="48" customFormat="1" x14ac:dyDescent="0.25">
      <c r="B51" s="74"/>
      <c r="C51" s="74"/>
      <c r="D51" s="74"/>
      <c r="E51" s="74"/>
      <c r="F51" s="74"/>
      <c r="G51" s="49" t="s">
        <v>50</v>
      </c>
      <c r="H51" s="50">
        <f>+H49+H50</f>
        <v>0</v>
      </c>
      <c r="W51" s="51"/>
    </row>
    <row r="52" spans="2:23" s="19" customFormat="1" x14ac:dyDescent="0.25">
      <c r="W52" s="20"/>
    </row>
    <row r="53" spans="2:23" s="19" customFormat="1" x14ac:dyDescent="0.25">
      <c r="W53" s="20"/>
    </row>
    <row r="54" spans="2:23" s="19" customFormat="1" x14ac:dyDescent="0.25">
      <c r="H54" s="52"/>
      <c r="W54" s="20"/>
    </row>
    <row r="55" spans="2:23" s="19" customFormat="1" x14ac:dyDescent="0.25">
      <c r="H55" s="52"/>
      <c r="W55" s="20"/>
    </row>
    <row r="56" spans="2:23" s="19" customFormat="1" x14ac:dyDescent="0.25">
      <c r="W56" s="20"/>
    </row>
    <row r="57" spans="2:23" s="19" customFormat="1" x14ac:dyDescent="0.25">
      <c r="W57" s="20"/>
    </row>
    <row r="58" spans="2:23" s="19" customFormat="1" x14ac:dyDescent="0.25">
      <c r="W58" s="20"/>
    </row>
    <row r="59" spans="2:23" s="19" customFormat="1" x14ac:dyDescent="0.25">
      <c r="H59" s="53"/>
      <c r="W59" s="20"/>
    </row>
    <row r="60" spans="2:23" s="19" customFormat="1" x14ac:dyDescent="0.25">
      <c r="W60" s="20"/>
    </row>
    <row r="61" spans="2:23" s="19" customFormat="1" x14ac:dyDescent="0.25">
      <c r="W61" s="20"/>
    </row>
    <row r="62" spans="2:23" s="19" customFormat="1" x14ac:dyDescent="0.25">
      <c r="W62" s="20"/>
    </row>
    <row r="63" spans="2:23" s="19" customFormat="1" x14ac:dyDescent="0.25">
      <c r="W63" s="20"/>
    </row>
    <row r="64" spans="2:23" s="19" customFormat="1" x14ac:dyDescent="0.25">
      <c r="W64" s="20"/>
    </row>
    <row r="65" spans="23:23" s="19" customFormat="1" x14ac:dyDescent="0.25">
      <c r="W65" s="20"/>
    </row>
    <row r="66" spans="23:23" s="19" customFormat="1" x14ac:dyDescent="0.25">
      <c r="W66" s="20"/>
    </row>
    <row r="67" spans="23:23" s="19" customFormat="1" x14ac:dyDescent="0.25">
      <c r="W67" s="20"/>
    </row>
    <row r="68" spans="23:23" s="19" customFormat="1" x14ac:dyDescent="0.25">
      <c r="W68" s="20"/>
    </row>
    <row r="69" spans="23:23" s="19" customFormat="1" x14ac:dyDescent="0.25">
      <c r="W69" s="20"/>
    </row>
    <row r="70" spans="23:23" s="19" customFormat="1" x14ac:dyDescent="0.25">
      <c r="W70" s="20"/>
    </row>
    <row r="71" spans="23:23" s="19" customFormat="1" x14ac:dyDescent="0.25">
      <c r="W71" s="20"/>
    </row>
    <row r="72" spans="23:23" s="19" customFormat="1" x14ac:dyDescent="0.25">
      <c r="W72" s="20"/>
    </row>
  </sheetData>
  <mergeCells count="16">
    <mergeCell ref="H12:H13"/>
    <mergeCell ref="B15:H15"/>
    <mergeCell ref="B49:F49"/>
    <mergeCell ref="B50:F51"/>
    <mergeCell ref="B2:B13"/>
    <mergeCell ref="D2:G2"/>
    <mergeCell ref="D3:G6"/>
    <mergeCell ref="C4:C5"/>
    <mergeCell ref="D7:F7"/>
    <mergeCell ref="C8:C10"/>
    <mergeCell ref="D8:F8"/>
    <mergeCell ref="E9:F9"/>
    <mergeCell ref="D10:F10"/>
    <mergeCell ref="D11:G11"/>
    <mergeCell ref="C12:C13"/>
    <mergeCell ref="D12:G13"/>
  </mergeCells>
  <printOptions horizontalCentered="1"/>
  <pageMargins left="0.19685039370078741" right="0.19685039370078741" top="0.19685039370078741" bottom="0.39370078740157483" header="0.27559055118110237" footer="0.19685039370078741"/>
  <pageSetup scale="71" fitToHeight="49" orientation="landscape" horizontalDpi="300" verticalDpi="300" r:id="rId1"/>
  <headerFooter>
    <oddFooter>&amp;C&amp;8Página &amp;P de &amp;N</oddFooter>
  </headerFooter>
  <rowBreaks count="1" manualBreakCount="1">
    <brk id="4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EdgarE</dc:creator>
  <cp:lastModifiedBy>Tomas</cp:lastModifiedBy>
  <cp:lastPrinted>2019-07-03T16:10:15Z</cp:lastPrinted>
  <dcterms:created xsi:type="dcterms:W3CDTF">2019-06-17T21:02:05Z</dcterms:created>
  <dcterms:modified xsi:type="dcterms:W3CDTF">2019-07-22T15:50:30Z</dcterms:modified>
</cp:coreProperties>
</file>