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Documents\OBRAS\OBRAS 2019\SIOP\Direccion de presupuestos de Obra publica\Presupuestos\23.- CENTRO DE SALUD TIPO\38.- mario camarena\4.-FINAL\"/>
    </mc:Choice>
  </mc:AlternateContent>
  <bookViews>
    <workbookView xWindow="0" yWindow="0" windowWidth="28800" windowHeight="12330"/>
  </bookViews>
  <sheets>
    <sheet name="CATALOGO" sheetId="2" r:id="rId1"/>
  </sheets>
  <definedNames>
    <definedName name="_xlnm._FilterDatabase" localSheetId="0" hidden="1">CATALOGO!$A$17:$G$213</definedName>
    <definedName name="area" localSheetId="0">#REF!</definedName>
    <definedName name="area">#REF!</definedName>
    <definedName name="_xlnm.Print_Area" localSheetId="0">CATALOGO!$A$1:$G$213</definedName>
    <definedName name="cargo" localSheetId="0">#REF!</definedName>
    <definedName name="cargo">#REF!</definedName>
    <definedName name="cargocontacto" localSheetId="0">#REF!</definedName>
    <definedName name="cargocontacto">#REF!</definedName>
    <definedName name="cargoresponsabledelaobra" localSheetId="0">#REF!</definedName>
    <definedName name="cargoresponsabledelaobra">#REF!</definedName>
    <definedName name="cargovendedor" localSheetId="0">#REF!</definedName>
    <definedName name="cargovendedor">#REF!</definedName>
    <definedName name="ciudad" localSheetId="0">#REF!</definedName>
    <definedName name="ciudad">#REF!</definedName>
    <definedName name="ciudadcliente" localSheetId="0">#REF!</definedName>
    <definedName name="ciudadcliente">#REF!</definedName>
    <definedName name="ciudaddelaobra" localSheetId="0">#REF!</definedName>
    <definedName name="ciudaddelaobra">#REF!</definedName>
    <definedName name="cmic" localSheetId="0">#REF!</definedName>
    <definedName name="cmic">#REF!</definedName>
    <definedName name="codigodelaobra" localSheetId="0">#REF!</definedName>
    <definedName name="codigodelaobra">#REF!</definedName>
    <definedName name="codigopostalcliente" localSheetId="0">#REF!</definedName>
    <definedName name="codigopostalcliente">#REF!</definedName>
    <definedName name="codigopostaldelaobra" localSheetId="0">#REF!</definedName>
    <definedName name="codigopostaldelaobra">#REF!</definedName>
    <definedName name="codigovendedor" localSheetId="0">#REF!</definedName>
    <definedName name="codigovendedor">#REF!</definedName>
    <definedName name="colonia" localSheetId="0">#REF!</definedName>
    <definedName name="colonia">#REF!</definedName>
    <definedName name="coloniacliente" localSheetId="0">#REF!</definedName>
    <definedName name="coloniacliente">#REF!</definedName>
    <definedName name="coloniadelaobra" localSheetId="0">#REF!</definedName>
    <definedName name="coloniadelaobra">#REF!</definedName>
    <definedName name="contactocliente" localSheetId="0">#REF!</definedName>
    <definedName name="contactocliente">#REF!</definedName>
    <definedName name="decimalesredondeo" localSheetId="0">#REF!</definedName>
    <definedName name="decimalesredondeo">#REF!</definedName>
    <definedName name="departamento" localSheetId="0">#REF!</definedName>
    <definedName name="departamento">#REF!</definedName>
    <definedName name="direccioncliente" localSheetId="0">#REF!</definedName>
    <definedName name="direccioncliente">#REF!</definedName>
    <definedName name="direcciondeconcurso" localSheetId="0">#REF!</definedName>
    <definedName name="direcciondeconcurso">#REF!</definedName>
    <definedName name="direcciondelaobra" localSheetId="0">#REF!</definedName>
    <definedName name="direcciondelaobra">#REF!</definedName>
    <definedName name="domicilio" localSheetId="0">#REF!</definedName>
    <definedName name="domicilio">#REF!</definedName>
    <definedName name="email" localSheetId="0">#REF!</definedName>
    <definedName name="email">#REF!</definedName>
    <definedName name="emailcliente" localSheetId="0">#REF!</definedName>
    <definedName name="emailcliente">#REF!</definedName>
    <definedName name="emaildelaobra" localSheetId="0">#REF!</definedName>
    <definedName name="emaildelaobra">#REF!</definedName>
    <definedName name="estado" localSheetId="0">#REF!</definedName>
    <definedName name="estado">#REF!</definedName>
    <definedName name="estadodelaobra" localSheetId="0">#REF!</definedName>
    <definedName name="estadodelaobra">#REF!</definedName>
    <definedName name="fechaconvocatoria" localSheetId="0">#REF!</definedName>
    <definedName name="fechaconvocatoria">#REF!</definedName>
    <definedName name="fechadeconcurso" localSheetId="0">#REF!</definedName>
    <definedName name="fechadeconcurso">#REF!</definedName>
    <definedName name="fechainicio" localSheetId="0">#REF!</definedName>
    <definedName name="fechainicio">#REF!</definedName>
    <definedName name="fechaterminacion" localSheetId="0">#REF!</definedName>
    <definedName name="fechaterminacion">#REF!</definedName>
    <definedName name="imss" localSheetId="0">#REF!</definedName>
    <definedName name="imss">#REF!</definedName>
    <definedName name="infonavit" localSheetId="0">#REF!</definedName>
    <definedName name="infonavit">#REF!</definedName>
    <definedName name="mailcontacto" localSheetId="0">#REF!</definedName>
    <definedName name="mailcontacto">#REF!</definedName>
    <definedName name="mailvendedor" localSheetId="0">#REF!</definedName>
    <definedName name="mailvendedor">#REF!</definedName>
    <definedName name="nombrecliente" localSheetId="0">#REF!</definedName>
    <definedName name="nombrecliente">#REF!</definedName>
    <definedName name="nombredelaobra" localSheetId="0">#REF!</definedName>
    <definedName name="nombredelaobra">#REF!</definedName>
    <definedName name="nombrevendedor" localSheetId="0">#REF!</definedName>
    <definedName name="nombrevendedor">#REF!</definedName>
    <definedName name="numconvocatoria" localSheetId="0">#REF!</definedName>
    <definedName name="numconvocatoria">#REF!</definedName>
    <definedName name="numerodeconcurso" localSheetId="0">#REF!</definedName>
    <definedName name="numerodeconcurso">#REF!</definedName>
    <definedName name="plazocalculado" localSheetId="0">#REF!</definedName>
    <definedName name="plazocalculado">#REF!</definedName>
    <definedName name="plazoreal" localSheetId="0">#REF!</definedName>
    <definedName name="plazoreal">#REF!</definedName>
    <definedName name="porcentajeivapresupuesto" localSheetId="0">#REF!</definedName>
    <definedName name="porcentajeivapresupuesto">#REF!</definedName>
    <definedName name="primeramoneda" localSheetId="0">#REF!</definedName>
    <definedName name="primeramoneda">#REF!</definedName>
    <definedName name="razonsocial" localSheetId="0">#REF!</definedName>
    <definedName name="razonsocial">#REF!</definedName>
    <definedName name="remateprimeramoneda" localSheetId="0">#REF!</definedName>
    <definedName name="remateprimeramoneda">#REF!</definedName>
    <definedName name="rematesegundamoneda" localSheetId="0">#REF!</definedName>
    <definedName name="rematesegundamoneda">#REF!</definedName>
    <definedName name="responsable" localSheetId="0">#REF!</definedName>
    <definedName name="responsable">#REF!</definedName>
    <definedName name="responsabledelaobra" localSheetId="0">#REF!</definedName>
    <definedName name="responsabledelaobra">#REF!</definedName>
    <definedName name="rfc" localSheetId="0">#REF!</definedName>
    <definedName name="rfc">#REF!</definedName>
    <definedName name="segundamoneda" localSheetId="0">#REF!</definedName>
    <definedName name="segundamoneda">#REF!</definedName>
    <definedName name="telefono" localSheetId="0">#REF!</definedName>
    <definedName name="telefono">#REF!</definedName>
    <definedName name="telefonocliente" localSheetId="0">#REF!</definedName>
    <definedName name="telefonocliente">#REF!</definedName>
    <definedName name="telefonocontacto" localSheetId="0">#REF!</definedName>
    <definedName name="telefonocontacto">#REF!</definedName>
    <definedName name="telefonodelaobra" localSheetId="0">#REF!</definedName>
    <definedName name="telefonodelaobra">#REF!</definedName>
    <definedName name="telefonovendedor" localSheetId="0">#REF!</definedName>
    <definedName name="telefonovendedor">#REF!</definedName>
    <definedName name="tipodelicitacion" localSheetId="0">#REF!</definedName>
    <definedName name="tipodelicitacion">#REF!</definedName>
    <definedName name="_xlnm.Print_Titles" localSheetId="0">CATALOGO!$1:$16</definedName>
    <definedName name="totalpresupuestoprimeramoneda" localSheetId="0">#REF!</definedName>
    <definedName name="totalpresupuestoprimeramoneda">#REF!</definedName>
    <definedName name="totalpresupuestosegundamoneda" localSheetId="0">#REF!</definedName>
    <definedName name="totalpresupuestosegundamoned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2" l="1"/>
  <c r="G177" i="2" l="1"/>
  <c r="G176" i="2"/>
  <c r="G175" i="2"/>
  <c r="G173" i="2"/>
  <c r="G172" i="2" s="1"/>
  <c r="G171" i="2"/>
  <c r="G170" i="2"/>
  <c r="G169" i="2" s="1"/>
  <c r="G168" i="2"/>
  <c r="G167" i="2"/>
  <c r="G166" i="2"/>
  <c r="G164" i="2"/>
  <c r="G163" i="2"/>
  <c r="G162" i="2"/>
  <c r="G161" i="2"/>
  <c r="G160" i="2"/>
  <c r="G159" i="2"/>
  <c r="G158" i="2"/>
  <c r="G157" i="2"/>
  <c r="G156" i="2"/>
  <c r="G155" i="2"/>
  <c r="G154" i="2"/>
  <c r="G152" i="2"/>
  <c r="G151" i="2" s="1"/>
  <c r="G150" i="2"/>
  <c r="G149" i="2"/>
  <c r="G148" i="2"/>
  <c r="G147" i="2"/>
  <c r="G146" i="2"/>
  <c r="G145" i="2"/>
  <c r="G144" i="2"/>
  <c r="G143" i="2"/>
  <c r="G142" i="2"/>
  <c r="G141" i="2"/>
  <c r="G140" i="2"/>
  <c r="G139" i="2"/>
  <c r="G138" i="2"/>
  <c r="G137" i="2"/>
  <c r="G136" i="2"/>
  <c r="G135" i="2"/>
  <c r="G134" i="2"/>
  <c r="G133" i="2"/>
  <c r="G131" i="2"/>
  <c r="G130" i="2"/>
  <c r="G129" i="2"/>
  <c r="G128" i="2"/>
  <c r="G127" i="2"/>
  <c r="G124" i="2"/>
  <c r="G123" i="2"/>
  <c r="G122" i="2"/>
  <c r="G121" i="2"/>
  <c r="G119" i="2"/>
  <c r="G118" i="2"/>
  <c r="G116" i="2"/>
  <c r="G115" i="2" s="1"/>
  <c r="G114" i="2"/>
  <c r="G113" i="2"/>
  <c r="G112" i="2"/>
  <c r="G111" i="2"/>
  <c r="G109" i="2"/>
  <c r="G108" i="2" s="1"/>
  <c r="G107" i="2"/>
  <c r="G106" i="2"/>
  <c r="G105" i="2"/>
  <c r="G104" i="2"/>
  <c r="G103" i="2"/>
  <c r="G102" i="2"/>
  <c r="G101" i="2"/>
  <c r="G100" i="2"/>
  <c r="G99" i="2"/>
  <c r="G98" i="2"/>
  <c r="G97" i="2"/>
  <c r="G94" i="2"/>
  <c r="G93" i="2" s="1"/>
  <c r="G92" i="2"/>
  <c r="G91" i="2"/>
  <c r="G90" i="2"/>
  <c r="G89" i="2"/>
  <c r="G88" i="2"/>
  <c r="G86" i="2"/>
  <c r="G85" i="2"/>
  <c r="G84" i="2"/>
  <c r="G83" i="2"/>
  <c r="G82" i="2"/>
  <c r="G81" i="2"/>
  <c r="G80" i="2"/>
  <c r="G79" i="2"/>
  <c r="G78" i="2"/>
  <c r="G77" i="2"/>
  <c r="G76" i="2"/>
  <c r="G75" i="2"/>
  <c r="G74" i="2"/>
  <c r="G72" i="2"/>
  <c r="G71" i="2"/>
  <c r="G69" i="2"/>
  <c r="G68" i="2"/>
  <c r="G67" i="2"/>
  <c r="G66" i="2"/>
  <c r="G65" i="2"/>
  <c r="G63" i="2"/>
  <c r="G62" i="2"/>
  <c r="G61" i="2"/>
  <c r="G59" i="2"/>
  <c r="G58" i="2"/>
  <c r="G56" i="2"/>
  <c r="G55" i="2"/>
  <c r="G53" i="2"/>
  <c r="G52" i="2"/>
  <c r="G51" i="2"/>
  <c r="G50" i="2"/>
  <c r="G49" i="2"/>
  <c r="G48" i="2"/>
  <c r="G47" i="2"/>
  <c r="G46" i="2"/>
  <c r="G45" i="2"/>
  <c r="G44" i="2"/>
  <c r="G43" i="2"/>
  <c r="G42" i="2"/>
  <c r="G41" i="2"/>
  <c r="G40" i="2"/>
  <c r="G39" i="2"/>
  <c r="G38" i="2"/>
  <c r="G37" i="2"/>
  <c r="G36" i="2"/>
  <c r="G34" i="2"/>
  <c r="G33" i="2"/>
  <c r="G31" i="2"/>
  <c r="G30" i="2" s="1"/>
  <c r="G28" i="2"/>
  <c r="G27" i="2"/>
  <c r="G25" i="2"/>
  <c r="G24" i="2"/>
  <c r="G23" i="2"/>
  <c r="G22" i="2"/>
  <c r="G21" i="2"/>
  <c r="G20" i="2"/>
  <c r="G174" i="2" l="1"/>
  <c r="G19" i="2"/>
  <c r="G26" i="2"/>
  <c r="G64" i="2"/>
  <c r="G87" i="2"/>
  <c r="G96" i="2"/>
  <c r="G110" i="2"/>
  <c r="G32" i="2"/>
  <c r="G35" i="2"/>
  <c r="G54" i="2"/>
  <c r="G57" i="2"/>
  <c r="G60" i="2"/>
  <c r="G70" i="2"/>
  <c r="G73" i="2"/>
  <c r="G117" i="2"/>
  <c r="G126" i="2"/>
  <c r="G165" i="2"/>
  <c r="G153" i="2"/>
  <c r="G120" i="2"/>
  <c r="G132" i="2"/>
  <c r="G18" i="2" l="1"/>
  <c r="G95" i="2"/>
  <c r="G125" i="2"/>
  <c r="G29" i="2"/>
  <c r="G210" i="2"/>
  <c r="B210" i="2"/>
  <c r="G209" i="2"/>
  <c r="B209" i="2"/>
  <c r="G208" i="2"/>
  <c r="B208" i="2"/>
  <c r="G207" i="2"/>
  <c r="B207" i="2"/>
  <c r="G206" i="2"/>
  <c r="B206" i="2"/>
  <c r="G205" i="2"/>
  <c r="B205" i="2"/>
  <c r="G204" i="2"/>
  <c r="B204" i="2"/>
  <c r="G203" i="2"/>
  <c r="B203" i="2"/>
  <c r="B202" i="2"/>
  <c r="G201" i="2"/>
  <c r="B201" i="2"/>
  <c r="G200" i="2"/>
  <c r="B200" i="2"/>
  <c r="G199" i="2"/>
  <c r="B199" i="2"/>
  <c r="G198" i="2"/>
  <c r="B198" i="2"/>
  <c r="G197" i="2"/>
  <c r="B197" i="2"/>
  <c r="G196" i="2"/>
  <c r="B196" i="2"/>
  <c r="B195" i="2"/>
  <c r="G194" i="2"/>
  <c r="B194" i="2"/>
  <c r="G193" i="2"/>
  <c r="B193" i="2"/>
  <c r="G192" i="2"/>
  <c r="B192" i="2"/>
  <c r="G191" i="2"/>
  <c r="B191" i="2"/>
  <c r="G190" i="2"/>
  <c r="B190" i="2"/>
  <c r="G189" i="2"/>
  <c r="B189" i="2"/>
  <c r="G188" i="2"/>
  <c r="B188" i="2"/>
  <c r="G187" i="2"/>
  <c r="B187" i="2"/>
  <c r="G186" i="2"/>
  <c r="B186" i="2"/>
  <c r="G185" i="2"/>
  <c r="B185" i="2"/>
  <c r="G184" i="2"/>
  <c r="B184" i="2"/>
  <c r="B183" i="2"/>
  <c r="G195" i="2" l="1"/>
  <c r="G183" i="2"/>
  <c r="G202" i="2"/>
  <c r="B182" i="2"/>
  <c r="B181" i="2"/>
  <c r="B180" i="2"/>
  <c r="G179" i="2"/>
  <c r="B179" i="2"/>
  <c r="G182" i="2"/>
  <c r="G178" i="2"/>
  <c r="G181" i="2" l="1"/>
  <c r="G180" i="2" s="1"/>
  <c r="G211" i="2" s="1"/>
  <c r="G212" i="2" l="1"/>
  <c r="G213" i="2" s="1"/>
</calcChain>
</file>

<file path=xl/sharedStrings.xml><?xml version="1.0" encoding="utf-8"?>
<sst xmlns="http://schemas.openxmlformats.org/spreadsheetml/2006/main" count="507" uniqueCount="300">
  <si>
    <t>DESCRIPCIÓN GENERAL DE LOS TRABAJOS:</t>
  </si>
  <si>
    <t>PLAZO DE EJECUCIÓN:</t>
  </si>
  <si>
    <t>CLAVE</t>
  </si>
  <si>
    <t xml:space="preserve">DESCRIPCIÓN </t>
  </si>
  <si>
    <t>UNIDAD</t>
  </si>
  <si>
    <t>CANTIDAD</t>
  </si>
  <si>
    <t>IMPORTE ($) M. N.</t>
  </si>
  <si>
    <t>IMPORTE CON LETRA (IVA INCLUIDO)</t>
  </si>
  <si>
    <t>SUBTOTAL M. N.</t>
  </si>
  <si>
    <t>IVA M. N.</t>
  </si>
  <si>
    <t>TOTAL M. N.</t>
  </si>
  <si>
    <t>GOBIERNO DEL ESTADO DE JALISCO</t>
  </si>
  <si>
    <t>SECRETARÍA DE INFRAESTRUCTURA Y OBRA PÚBLICA</t>
  </si>
  <si>
    <t>FECHA:</t>
  </si>
  <si>
    <t>A1</t>
  </si>
  <si>
    <t>RAZÓN SOCIAL DEL CONTRATISTA:</t>
  </si>
  <si>
    <t>NOMBRE, CARGO Y FIRMA DEL CONTRATISTA:</t>
  </si>
  <si>
    <t>PRECIO UNITARIO ($) PROPUESTO</t>
  </si>
  <si>
    <t>PRECIO UNITARIO ($) PROPUESTO CON LETRA</t>
  </si>
  <si>
    <t>FECHA DE INICIO AUTORIZADA:</t>
  </si>
  <si>
    <t>FECHA DE TERMINACIÓN AUTORIZADA:</t>
  </si>
  <si>
    <t>CATÁLOGO DE CONCEPTOS</t>
  </si>
  <si>
    <t>RESUMEN DE PARTIDAS</t>
  </si>
  <si>
    <t>DIRECCIÓN GENERAL DE LICITACIÓN Y CONTRATACIÓN</t>
  </si>
  <si>
    <t>DOCUMENTO</t>
  </si>
  <si>
    <t>NÚMERO DE PROCEDIMIENTO:</t>
  </si>
  <si>
    <t xml:space="preserve">A </t>
  </si>
  <si>
    <t>TRABAJOS EN GENERALES EN HOSPITAL</t>
  </si>
  <si>
    <t>PRELIMINARES</t>
  </si>
  <si>
    <t>SIOP-001</t>
  </si>
  <si>
    <t>RETIRO DE IMPERMEABILIZANTE PREFABRICADO DE CUALQUIER ESPESOR, INCLUYE: MANO DE OBRA, EQUIPO, ANDAMIOS, HERRAMIENTA Y ACARREO DEL MATERIAL PRODUCTO DE LA DEMOLICION A LA ZONA DE ACOPIO DENTRO O FUERA DE LA OBRA.</t>
  </si>
  <si>
    <t>M2</t>
  </si>
  <si>
    <t>SIOP-002</t>
  </si>
  <si>
    <t>DEMOLICIÓN DE ENLADRILLADO EN AZOTEA, CON ESPESOR DE 2 CM., PROMEDIO, INCLUYE: MANO DE OBRA, EQUIPO Y HERRAMIENTA.</t>
  </si>
  <si>
    <t>SIOP-003</t>
  </si>
  <si>
    <t>ENTORTADO PARA NIVELACION DE AZOTEA  CON HORMIGON DE CAL-JAL-ARENA AMARILLA EN PROP. 1:2:6 Y UN ESPESOR DE 5 CM. PROMEDIO. INCLUYE: LECHADA DE CEMENTO GRIS, MATERIAL Y MANO DE OBRA.</t>
  </si>
  <si>
    <t>SIOP-004</t>
  </si>
  <si>
    <t>REPARACIÓN DE GRIETAS EN LOSA DE AZOTEA CON SIKAFLEX CONSTRUCTION SEALANT BLANCO CON SECCION PROMEDIO DE 1X1 CM. EL CONCEPTO INCLUYE: MATERIALES, MANO DE OBRA, HERRAMIENTA Y LIMPIEZA.</t>
  </si>
  <si>
    <t>M</t>
  </si>
  <si>
    <t>SIOP-005</t>
  </si>
  <si>
    <t>CARGA Y ACARREO POR MEDIOS MECANICOS DE MATERIAL  PRODUCTO DE LA DEMOLICION Y EXCAVACION. INCLUYE: ACARREO EN CAMION HASTA 1ER KILOMETRO,  MANO DE OBRA Y TODO LO NECESARIO PARA SU CORRECTA EJECUCION.</t>
  </si>
  <si>
    <t>M3</t>
  </si>
  <si>
    <t>SIOP-006</t>
  </si>
  <si>
    <t xml:space="preserve"> ACARREO EN CAMION A KILÓMETROS SUBSECUENTES DE MATERIAL PRODUCTO DE EXCAVACIÓN Y/O DEMOLICIÓN,  INCLUYE: MANO DE OBRA, EQUIPO Y HERRAMIENTA. </t>
  </si>
  <si>
    <t>M3-KM</t>
  </si>
  <si>
    <t>A2</t>
  </si>
  <si>
    <t>TRABAJOS PREVENTIVOS Y PINTURAS EN GENERAL</t>
  </si>
  <si>
    <t>SIOP-007</t>
  </si>
  <si>
    <t xml:space="preserve"> SUMNISTRO Y APLICACIÓN DE IMPERMEABILIZANTE ASFALTICO APP DE 4MM A 10 AÑOS COLOR TERRACOTA, INCLUYE; PRIMER, PREPARACION DE AREA, FLETES, DESPERDICIOS,ACARREOS, ELEVACIONES A CUALQUIER ALTURA, HERRAMIENTA Y MANO DE OBRA. </t>
  </si>
  <si>
    <t>SIOP-008</t>
  </si>
  <si>
    <t xml:space="preserve">  PINTURA VINILICA VINIMEX DE COMEX O VINI-HOGAR SHERWIN WILLIAMS  O EQUIVALENTE,  EN MUROS A DOS MANOS, INCLUYE: MATERIALES MENORES Y DE CONSUMO, ANDAMIOS, PREPARACION DE LA SUPERFICIE, SELLADO DE LA SUPERFICIE, HERRAMIENTAS, LIMPIEZA, MANO DE OBRA Y  EQUIPO DE SEGURIDAD.</t>
  </si>
  <si>
    <t>B</t>
  </si>
  <si>
    <t>REHABILITACION AREA DE SERVICIOS GENERALES Y COCINA</t>
  </si>
  <si>
    <t>B1</t>
  </si>
  <si>
    <t>SIOP-009</t>
  </si>
  <si>
    <t xml:space="preserve"> LIMPIEZA DURANTE LA OBRA EN FORMA MANUAL INCLUYE: TODO LO NECESARIO PARA SU CORRECTA EJECUCION.</t>
  </si>
  <si>
    <t>B2</t>
  </si>
  <si>
    <t>DEMOLICIONES</t>
  </si>
  <si>
    <t>SIOP-010</t>
  </si>
  <si>
    <t>DEMOLICIÓN DE BANQUETA DE 10 CM, CON ROTOMARTILLO, INCLUYE: EQUIPO DE CORTE, ROMPEDORA, MANO DE OBRA, EQUIPO Y HERRAMIENTA.</t>
  </si>
  <si>
    <t>SIOP-011</t>
  </si>
  <si>
    <t>DEMOLICIÓN  DE PISO DE CERAMICA, INCLUYE: LIMPIEZA DE FIRME,  EQUIPO DE CORTE, ROMPEDORA, MANO DE OBRA, EQUIPO Y HERRAMIENTA.</t>
  </si>
  <si>
    <t>B3</t>
  </si>
  <si>
    <t>ALBAÑILERIA</t>
  </si>
  <si>
    <t>SIOP-012</t>
  </si>
  <si>
    <t xml:space="preserve"> EXCAVACIÓN MANUAL DE CEPA CON EN MATERIAL TIPO II EN CEPA DE 0.00 A 1.50  M DE PROFUNDIDAD,  INCLUYE: MANO DE OBRA, EQUIPO Y HERRAMIENTA Y TODO LO NECESARIO PARA SU CORRECTA EJECUCION. </t>
  </si>
  <si>
    <t>SIOP-013</t>
  </si>
  <si>
    <t xml:space="preserve">RELLENO CON MATERIAL DE BANCO, COMPACTADO POR MEDIOS MECANICOS (BAILARINA) EN CAPAS NO MAYORES DE 20 CMS. AL 95% DE SU P.V.S.M. INCLUYE:  ADICIÓN DE AGUA, MANO DE OBRA, EQUIPO, HERRAMIENTA Y TODO LO NECESARIO PARA SU CORRECTA EJECUCIÓN. </t>
  </si>
  <si>
    <t>SIOP-014</t>
  </si>
  <si>
    <t>MAMPOSTERÍA EN CIMIENTO DE PIEDRA BRAZA DE 0.25 A 1.00 M3/ML JUNTEADO  CON MEZCLA CEMENTO-ARENA 1:4 INCLUYE:  ACARREO  DE  MATERIALES A  UNA  1A  ESTACIÓN  DE  20.00  MTS  DISTANCIA  HORIZONTAL,  MANO  DE  OBRA HERRAMIENTA Y TODO LO NECESARIO PARA SU CORRECTA INSTALACION</t>
  </si>
  <si>
    <t>SIOP-015</t>
  </si>
  <si>
    <t xml:space="preserve"> ANCLAJE DE CASTILLO EN CIMENTACION DE 40X40X30 CM. CON CONCRETO DE F'c=150 KG/CM2 REFORZADA CON 4 VARILLAS DEL No. 3 Y 1 ESTRIBOS DEL No. 2. INCLUYE: MANO DE OBRA, HERRAMIENTA Y TODO LO NECESARIO PARA SU CORRECTA EJECUCION.</t>
  </si>
  <si>
    <t>PZA</t>
  </si>
  <si>
    <t>SIOP-016</t>
  </si>
  <si>
    <t xml:space="preserve"> CASTILLO DE 15 X 20 CM. A. COMUN DE CONCRETO DE F'c=150 KG/CM2 REFORZADO CON 4 VARILLAS DEL No. 3, Y ESTRIBOS DEL No. 2 ( 1/4" ) A CADA 20 CM. INCLUYE: SUMINISTRO Y ELABORACION, CIMBRA, VACIADO, CURADO, ANDAMIO TUBULAR, MATERIAL Y MANO DE OBRA.</t>
  </si>
  <si>
    <t>SIOP-017</t>
  </si>
  <si>
    <t>DALA, DESPLANTE, CERRAMIENTO Y CORONA  DE 15X20 CM, A.COMUN, CON CONCRETO F'C= 150 KG/CM2, REFORZADA CON 4 VARILLAS DEL No. 3 Y ESTRIBOS DEL No. 2 A CADA 20 CM. INCLUYE: SUMINISTRO Y ELABORACION, ANDAMIO TUBULAR, CIMBRADO, VACIADO, CURADO, DESCIMBRA, MATERIAL, MANO DE OBRA.</t>
  </si>
  <si>
    <t>SIOP-018</t>
  </si>
  <si>
    <t>MURO A SOGA CON BLOCK DE CONCRETO DE 10X14X28 CM. ASENTADO CON MEZCLA CEMENTO ARENA 1:5, ACABADO APARENTE, INCLUYE: MATERIALES, ACARREOS, MANO DE OBRA, EQUIPO Y HERRAMIENTA.</t>
  </si>
  <si>
    <t>SIOP-019</t>
  </si>
  <si>
    <t>VIGA IPS E IPR DE  5",  INCLUYE: SUMINISTRO Y COLOCACION, ACARREO, SOLDADURA,  ELEVACION A UN NIVEL, COLOCACION Y NIVELACION, MANO DE OBRA Y HERRAMIENTA MENOR.</t>
  </si>
  <si>
    <t>KG</t>
  </si>
  <si>
    <t>SIOP-020</t>
  </si>
  <si>
    <t xml:space="preserve"> TECHO DE BOVEDUCA PREFABRICADA DE 20X90 CMS, JUNTEADA CON MORTERO CEMENTO-ARENA 1:4, Y LOSA DE COMPRESION DE 5 CMS CON MALLA ELECTROSOLDADA INCLUYE: , MATERIAL, MANO DE OBRA, ACARREOS, DESPERDICIOS, ANDAMIIOS, MANO DE OBRA Y HERRAMIENTA MENOR.P.U.O.T.</t>
  </si>
  <si>
    <t>SIOP-021</t>
  </si>
  <si>
    <t>SIOP-022</t>
  </si>
  <si>
    <t>ENLADRILLADO EN AZOTEA ASENTADO CON MEZCLA CEMENTO ARENA EN PROPORCIÓN 1:5, INCLUYE: LECHADA, SUMINISTRO DE MATERIALES, ACARREOS, ELEVACIÓN, MANO DE OBRA, EQUIPO Y HERRAMIENTA.</t>
  </si>
  <si>
    <t>SIOP-023</t>
  </si>
  <si>
    <t xml:space="preserve"> APLANADO DE 2.5 CM DE ESPESOR, EN MURO Y BOVEDA, CON MORTERO DE CEMENTO GRIS-CALHIDRA-ARENA AMARILLA EN PROPORCION 1:1:12, ACABADO PULIDO O APALILLADO DE 0.00 A 8.00 MT. DE ALTURA.  INCLUYE: SUMINISTRO Y APLICACION,  PLOMEO, DESPERDICIOS,  ACARREO DE LOS MATERIALES, ANDAMIOS, HERRAMIENTA MENOR Y MANO DE OBRA.</t>
  </si>
  <si>
    <t>SIOP-024</t>
  </si>
  <si>
    <t xml:space="preserve"> BOQUILLAS Y BOLEOS EN PUERTAS Y VENTANAS, CON MORTERO CEMENTO-CAL-ARENA 1:2:6, INCLUYE: ANDAMIOS Y ACARREO DE MATERIALES AL SITIO DE SU UTILIZACION.</t>
  </si>
  <si>
    <t>SIOP-025</t>
  </si>
  <si>
    <t>GUARNICION TIPO "L" DE 40 CM. DE BASE 40 CM. DE RESPALDO Y 20 CM DE ESPESOR CON CONCRETO PREMEZCLADO DE F'C=200 KG/CM2. T.M.A. 1 1/2", EL CONCEPTO INCLUYE: CIMBRADO CON CIMBRA METÁLICA, TRASPALEO Y EXTENDIDO DEL CONCRETO, VIBRADO, ACABADO APARENTE, JUNTAS CON VOLTEADOR, CURADO Y DESCIMBRADO, EQUIPO, HERRAMIENTA Y MANO DE OBRA.</t>
  </si>
  <si>
    <t>SIOP-026</t>
  </si>
  <si>
    <t>RELLENO PARA BANQUETAS CON MATERIAL DE BANCO COMPACTADO CON RODILLO VIBRATORIO, INCLUYE: ADICIÓN DE AGUA, MANO DE OBRA, EQUIPO Y HERRAMIENTA.</t>
  </si>
  <si>
    <t>SIOP-027</t>
  </si>
  <si>
    <t>AFINE Y COMPACTACIÓN MANUAL PARA DESPLANTE DE BANQUETAS Y GUARNICIONES, INCLUYE: MANO DE OBRA, EQUIPO Y HERRAMIENTA</t>
  </si>
  <si>
    <t>SIOP-028</t>
  </si>
  <si>
    <t>CONSTRUCCIÓN DE BANQUETAS CON CONCRETO HIDRAULICO HECHO EN OBRA F´C=150 KG/CM2, CON TAMAÑO MAXIMO DE AGREGADO DE 19 MM. ( 3/4" ), CON REVENIMIENTO DE 10 ± 2 RESISTENCIA NORMAL, DE 10 CMS. DE ESPESOR, EL CONCEPTO INCLUYE: SUMINISTRO Y COLOCACION DE MALLA ELECTROSOLDADA 6 X 6 - 10/10, MATERIALES, ACARREOS, PREPARACION DE LA SUPERFICIE, NIVELACION, COLADO, VIBRADO, EQUIPO, HERRAMIENTA Y MANO DE OBRA.</t>
  </si>
  <si>
    <t>SIOP-029</t>
  </si>
  <si>
    <t>CENEFA DE CONCRETO ESTAMPADO DE 10 CM. DE ESP. Y 40 CM DE ANCHO, CON CONCRETO PREMEZCLADO F'C=150 KG/CM2, R.N., INCLUYE: SUMINISTRO Y ELABORACION, CIMBRADO, TENDIDO, NIVELADO, FLOTEADO, LLANEADO, APLICACION DE COLOR, APLICACION DE DESMOLDANTE, ESTAMPADO MOLDEADO, CORTE DE LOSAS, SELLADO, MATERIAL, MANO DE OBRA Y TODO LO NECESARIO PARA SU CORRECTA EJECUCIÓN.</t>
  </si>
  <si>
    <t>B4</t>
  </si>
  <si>
    <t>CARPINTERIA</t>
  </si>
  <si>
    <t>SIOP-030</t>
  </si>
  <si>
    <t>SUMINISTRO, FABRICACION Y COLOCACION DE PUERTA DE TAMBOR CON TRIPLAY DE CAOBILLA DE 6 MM. POR AMBAS CARAS, DE  1.05 MTS. X 2.10 MTS. FORMADA A BASE DE BASTIDOR Y MARCO DE  MADERA DE PINO DE PRIMERA DE  2"  X  1 1/2"Y  PEINAZOS DE 1 1/2" X 1 1/2"  A CADA 30 CMS. EN AMBOS SENTIDOS, ACABADO ENTINTADO Y LACA BRILLANTE TRANSPARENTE,  CUBIERTA DE FORMICA MARCA RALPH WILSON MODELO 7850-60 BIEGEWOODINCLUYE: MARCO Y TOPES DE MADERA,  JAMBAS,  RESANADOR PARA MADERA, BISAGRA DE LIBRO DE 3", DESPERDICIOS, MATERIALES MENORES Y DE CONSUMO, HERRAMIENTAS,  ACARREO DE MATERIALES AL SITIO DE SU COLOCACION,  LIMPIEZA DEL AREA DE TRABAJO Y MANO DE OBRA ESPECIALIZADA.</t>
  </si>
  <si>
    <t>SIOP-031</t>
  </si>
  <si>
    <t xml:space="preserve">SUMINISTRO Y COLOCACIÓN DE CHAPA MANIJA CON LLAVE CROMO SATINADO EIFEL-53 PDEIF26DXE TESA. INCLUYE: HERRAMIENTA, MATERIALES, MANO DE OBRA, EQUIPO Y TODO LO NECESARIO PARA SU CORRECTA INSTALACIÓN. </t>
  </si>
  <si>
    <t>B5</t>
  </si>
  <si>
    <t>VENTANERIA Y PUERTAS DE ALUMINIO</t>
  </si>
  <si>
    <t>SIOP-032</t>
  </si>
  <si>
    <t>SUMINISTRO Y COLOCACION DE VENTANA HECHAS A MEDIDAS CORRSPONDIENTES SEGUN DISEÑO, DE ALUMINIO ACABADO NATURAL, FABRICADA CON PERFIL BOLSA DE 3", CON VIDRIO DE 6 MM. Y TELA MOSQUITERO DE PLASTICO, EL CONCEPTO INCLUYE: MATERIALES, FLETES, ACARREOS Y MANO DE OBRA.</t>
  </si>
  <si>
    <t>SIOP-033</t>
  </si>
  <si>
    <t>SUMINISTRO Y COLOCACION DE PUERTA HECHA A MEDIDA CORRESPONDIENTE DE PERFIL BOLSA DE 3", DE ALUMINIO CON PINTURA ELECTROSTATICA COLOR BLANCO, CON MARCO, CRISTAL CLARO DE 9 MM. DE ESPESOR, EL CONCEPTO INCLUYE: MATERIALES, ACARREOS, CORTES, DESPERDICIOS, HERRAJES, MANO DE OBRA, EQUIPO Y HERRAMIENTA.</t>
  </si>
  <si>
    <t>B6</t>
  </si>
  <si>
    <t>PINTURA</t>
  </si>
  <si>
    <t>SIOP-034</t>
  </si>
  <si>
    <t xml:space="preserve">  PINTURA VINILICA VINIMEX DE COMEX O VINI-HOGAR SHERWIN WILLIAMS O EQUIVALENTE,  EN MUROS A DOS MANOS, INCLUYE: MATERIALES MENORES Y DE CONSUMO, ANDAMIOS, PREPARACION DE LA SUPERFICIE, SELLADO DE LA SUPERFICIE, HERRAMIENTAS, LIMPIEZA, MANO DE OBRA Y  EQUIPO DE SEGURIDAD.</t>
  </si>
  <si>
    <t>SIOP-035</t>
  </si>
  <si>
    <t>ROTULOS DE LA SECRETARIA DE SALUD Y GOBIERNO DEL ESTADO DE ACUERDO A LAS ESPECIFICACIONES TÉCNICAS DE LA DEPENDENCIA. INCLUYE: ROTULO DE SERVICIOS DE SALUD DE 42 CM X 160 CM, ROTULO DE SECRETARIA DE SALUD DE 42 CM X 100 CM, ROTULO DEL ESCUDO DEL GOBIERNO DEL ESTADO DE 87 CM X 93 CM Y NOMBRE DEL CENTRO DE SALUD DE 60 CM X 250CM, TRAZO, LIMPIEZA DE LA SUPERFICIE, HERRAMIENTA Y MANO DE OBRA.</t>
  </si>
  <si>
    <t>SIOP-036</t>
  </si>
  <si>
    <t xml:space="preserve">
PINTURA DE ESMALTE VELMAR DE LA MARCA COMEX  O VINI-HOGAR SHERWIN WILLIAMS O EQUIVALENTE, SOBRE SUPERFICIES METÁLICAS A DOS MANOS, APLICADA CON COMPRESORA, EL CONCEPTO INCLUYE: PREPARACIÓN DE LA SUPERFICIE, MATERIALES, EQUIPO, HERRAMIENTA, MANO DE OBRA Y TODO LO NECESARIO PARA SU CORRECTA EJECUCIÓN.
</t>
  </si>
  <si>
    <t>B7</t>
  </si>
  <si>
    <t>PISOS, RECUBRIMIENTOS,PLAFONES Y DOMO</t>
  </si>
  <si>
    <t>SIOP-037</t>
  </si>
  <si>
    <t xml:space="preserve"> SUMINISTRO Y COLOCACION DE PISO DE PORCELANATO RECTIFICADO DE 59 x 59 CMS. MCA. INTERCERAMIC, MOD. STONEWALK, COLOR MARFIL, O SIMILAR, ASENTADO CON PEGA PISO Y JUNTEADO CON JUNTEADOR DE COLOR SIN ARENA, INCLUYE: CORTE, REMATES, ESCUADRE, DESPERDICIOS, DESPATINADO, HERRAMIENTAS, MATERIALES,  MANO DE OBRA, LIMPIEZA  Y ACARREO DE MATERIALES AL SITIO DE SU UTILIZACION, A CUALQUIER NIVEL."</t>
  </si>
  <si>
    <t>SIOP-038</t>
  </si>
  <si>
    <t xml:space="preserve">  SUMINISTRO Y COLOCACION DE ZOCLO  DE 8 CM DE ALTURA, A BASE DE RECORTES DE PISO DE PORCELANATO RECTIFICADO MCA. INTERCERAMIC, MOD. STONEWALK, COLOR MARFIL, O SIMILAR, ASENTADO CON ADHESIVO PEGA PISO MCA. PERDURA COLOR BLANCO Y JUNTEADOR SIN ARENA,  INCLUYE: TRAZO, CORTES, AJUSTES, REMATES, ESCUADRE, DESPERDICIOS, DESPATINADO, EMBOQUILLADOS, HERRAMIENTAS, MATERIALES,  MANO DE OBRA, LIMPIEZA Y ACARREO DE MATERIALES AL SITIO DE SU UTILIZACION, A CUALQUIER NIVEL.</t>
  </si>
  <si>
    <t>SIOP-039</t>
  </si>
  <si>
    <t>SUMINISTRO Y COLOCACIÓN DE PLAFÓN RETICULAR MODELO PLAFÓN ULTIMA DURABRITE H PLUS 61 X 61 CON SUSPENSIÓN DONN 15/16 BLANCA, SUJETO CON ALAMBRE GALVANIZADO CAL 14 Y ANCLADO CON ANCLAS Y BALAZO TIPO HILTI A UNA ALTURA NO MAYOR DE 3.50</t>
  </si>
  <si>
    <t>SIOP-040</t>
  </si>
  <si>
    <t>SUMINISTRO Y COLOCACIÓN DE DOMO DE POLICARBONATO CELULAR. MEDIDA DE .44 X .44 M. SIN VENTILA. COLOR BRONCE. INCLUYE: MANO DE OBRA, MATERIALES, HERRAMIENTAS Y TODO LO NECESARIO PARA CORRETA INSTALACION.</t>
  </si>
  <si>
    <t>SIOP-041</t>
  </si>
  <si>
    <t>SUMINISTRO Y COLOCACIÓN DE LAMBRIN DE AZULEJO DE 1A. DE 30 X 60 CMS MARCA INTERCERAMIC MOD. SPA WHITE GLOSSY O SIMILAR, PEGADO CON CEMENTO CREST Y JUNTEADO CON CEMENTO BLANCO EN AREAS PEQUEÑAS. INCLUYE: SUMINISTRO Y ELABORACION, MANO DE OBRA Y LO NECESARIO PARA SU CORRECTA EJECUCION.P.U.O.T.</t>
  </si>
  <si>
    <t>B8</t>
  </si>
  <si>
    <t>FONTANERIA</t>
  </si>
  <si>
    <t>SIOP-042</t>
  </si>
  <si>
    <t xml:space="preserve">SALIDA HIDRAULICA PARA MUEBLE, CON TUBERIA DE 1/2"  1.24 MTS., 1" 0.28 MTS., 2" .028 MTS., 3/4" 0.32 MTS. Y 1 1/2"  0.44 MTS. Y CONEXIONES DE COBRE COMO CODOS, TEES, TUERCA UNION DE TIPO "M" Y VALVULA DE COMPUERTA ( FIG. 83 ) DE CUADRO DE VALVULA. INCLUYE: MATERIALES MENORES, PRUEBAS, ACARREO AL SITIO DE SU COLOCACION, MANO DE OBRA Y LO NECESARIO PARA SU CORRECTA EJECUCION.
</t>
  </si>
  <si>
    <t>SIOP-043</t>
  </si>
  <si>
    <t xml:space="preserve"> SALIDA SANITARIA PARA MUEBLE, CON TUBERIA Y CONEXIONES DE P.V.C. SANITARIO CALIDAD DE NORMA. INCLUYE: 1.76 MTS. DE TUBO DE PVC DE 2", 0.78 MTS. DE TUBO DE PVC DE 4", CONEXIONES COMO CODOS Y TEES, DESDE EL PRIMER REGISTRO HASTA EL MUEBLE, MATERIALES MENORES, PREUBAS, DESPERDICIOS Y ACARREO DE MATERIALES AL SITIO DE SU COLOCACION.</t>
  </si>
  <si>
    <t>B9</t>
  </si>
  <si>
    <t>MUEBLES DE BAÑO, TARJAS Y LAVADERO</t>
  </si>
  <si>
    <t>SIOP-044</t>
  </si>
  <si>
    <t>TARJA DE ACERO INOXIDABLE C-202, IZQUIERDA O DERECHA 100X54 EB.CUBETA Y ESCURRIDERO, EL CONCEPTO INCLUYE: CESPOLSUMINISTRO, INSTALACIÓN, MANO DE OBRA, EQUIPO Y HERRAMIENTA.</t>
  </si>
  <si>
    <t>SIOP-045</t>
  </si>
  <si>
    <t xml:space="preserve">  LLAVE PARA TARJA MEZCLADORA DE 8" MOD. 9373 INOX MARCA URREA, INCLUYE: SUMINISTRO, COLOCACIÓN, MANO DE OBRA, EQUIPO Y HERRAMIENTA.</t>
  </si>
  <si>
    <t>SIOP-046</t>
  </si>
  <si>
    <t>INODORO CON TANQUE BAJO MOD, MODELO ONE PIECE LOFT BLANCO 2535128MX020, MCA. IDEAL STANDARD, INCLUYE: SUMINISTRO Y COLOCACION, ASIENTO DE PLASTICO LIDER MARFIL, BRIDA, JUNTA DE CERA, PIJAS, JUNTEO, MANO DE OBRA Y LO NECESARIO PARA SU CORRECTA EJECUCION.</t>
  </si>
  <si>
    <t>SIOP-047</t>
  </si>
  <si>
    <t xml:space="preserve">SUMINISTRO Y COLOCACIÓN DE LAVABO BLANCO MARCA AMERICAN ESTÁNDAR, LINEA ECONOMICA MOD. VERACRUZ, INCLUYE, HERRAJES, MENSULAS ADICIONALES PARA SOPORTE EMPOTRADAS AL MURO, MANGUERA COFLEX, LLEVE ANGULAR URREA, CESPOL CROMADO, EMPAQUE DE HULE, ACARREOS, ELEVACIONES Y PRUEBAS.
</t>
  </si>
  <si>
    <t>SIOP-048</t>
  </si>
  <si>
    <t>SUMINISTRO Y COLOOCACIÓN DE LLAVE  MEZCLADORA PARA LAVABO DE 4" ANTARES, CROMO MOD. Hm 14 MARCA HELVEX, INCLUYE: MANO DE OBRA, EQUIPO Y HERRAMIENTA.</t>
  </si>
  <si>
    <t>SIOP-049</t>
  </si>
  <si>
    <t>SUMINISTRO E INSTALACION DE MINGITORIO SECO OVAL ECOLÓGICO HELVEX MGS-E, EL CONCEPTO INCLUYE: JUNTA DE CERA, HERRAJES, JUNTEADO CON CEMENTO BLANCO, MANGUERA COFLEX, LLAVE ANGULAR URREA, ACARREOS, ELEVACIONES Y PRUEBAS.</t>
  </si>
  <si>
    <t>SIOP-050</t>
  </si>
  <si>
    <t>SUMINISTRO E INSTALACIÓN DE MAMPARA SANITARIA MARCA  SANILOK O SIMILAR A BASE DE PERFIL TUBULAR REFORZADO CON ACERO GALVANIZADO SOLDADO Y EMSAMBLADO POR AMBAS CARAS A UNA  LAMINA PLASTICO MATE CON DOS  VISTAS TERMINADO MATE, EN EL INTERIOR CON AGLOMERADO,REMATE PERIMETRAL CON PERFILES DE ALUMINIO ANODIZADO, HERRAJES CROMADOS PARA SU FIJACION, BATIENTES, PASADORES Y TORNILLERIA, COLOR SEGUN DISEÑO, COMPUESTA DE PANELES LATERALES Y CENTRALES, PILASTRAS Y PUERTAS, INCLUYE: KIT DE HERRAJES, ACARREO DE LAS PIEZAS AL LUGAR DE SU COLOCACION, MANO DE OBRA Y HERRAMIENTA.P.U.O.T.</t>
  </si>
  <si>
    <t>SIOP-051</t>
  </si>
  <si>
    <t>SUMINISTRO E INSTALACION DE REGADERA CON BRAZO Y CHAPETÓN FABRICADA EN LATÓN MARCA URREA MOD. 2094B, EL CONCEPTO INCLUYE: JUEGO DE LLAVES INDIVIDUALES DE EMPOTRAR SOLDABLE CON MATERIALES, ACABADO CROMO, URREA MOD. 4052CC, ACARREOS, ELEVACIONES Y PRUEBAS.</t>
  </si>
  <si>
    <t>SIOP-052</t>
  </si>
  <si>
    <t>COLADERA REDONDA SALIDA LATERAL REJILLA CROMADA 172 URREA. O SIMILAR, INCLUYE: SUMINISTRO Y COLOCACION, MANO DE OBRA Y LO NECESARIO PARA SU CORRECTA EJECUCION.</t>
  </si>
  <si>
    <t>SIOP-053</t>
  </si>
  <si>
    <t>BARRA DE SEGURIDAD B-700-S 700 MM, DE LA MARCA SANILOK, INCLUYE: SUMINISTRO, COLOCACIÓN, MANO DE OBRA, EQUIPO Y HERRAMIENTA</t>
  </si>
  <si>
    <t>SIOP-054</t>
  </si>
  <si>
    <t>DISPENSADOR DE JABÓN MARCA JOFEL MOD. Ac54000 O SIMILAR, INCLUYE: SUMINISTRO, INSTALACIÓN, MANO DE OBRA, EQUIPO Y HERRAMIENTA</t>
  </si>
  <si>
    <t>SIOP-055</t>
  </si>
  <si>
    <t>DISPENSADOR DE TOALLA INTERDOBLADA MARCA JOFEL MOD. Pt51000 O SIMILAR, INCLUYE: SUMINISTRO, INSTALACIÓN, MANO DE OBRA, EQUIPO Y HERRAMIENTA.</t>
  </si>
  <si>
    <t>SIOP-056</t>
  </si>
  <si>
    <t>SUMINISTRO Y COLOCACIÓN DE DISPENSADOR DE PAPEL HIGIENICO MARCA JOFEL MOD. PH21000 O SIMILAR, INCLUYE: TRAZO, MANO DE OBRA, EQUIPO Y HERRAMIENTA.</t>
  </si>
  <si>
    <t>B10</t>
  </si>
  <si>
    <t>ELECTRICO</t>
  </si>
  <si>
    <t>SIOP-057</t>
  </si>
  <si>
    <t>SALIDA ELECTRICA OCULTA PARA APAGADORES Y LUMINARIAS, CON POLIDUCTO DE 1/2" NARANJA, CLAVO O PIJA PARA FIJACION, 3 HILOS DE CABLE CAL. 10, CAJA CHALUPA GALV., CINTA AISLANTE, HASTA 7.00 MT. DE LONGITUD, INCLUYE: MANO DE OBRA, ACARREOS, DESPERDICIOS, HERRAMIENTA Y TODO LO NECASARIO PARA SU CORRECTA EJECUCION</t>
  </si>
  <si>
    <t>SAL</t>
  </si>
  <si>
    <t>SIOP-058</t>
  </si>
  <si>
    <t>SUMINISTRO Y COLOCACION DE LUMINARIA LED LINEAL 36W100-240V6500K MARACA TECNO LITE, EL CONCEPTO INCLUYE: PRUEBAS, EQUIPO, HERRAMIENTA Y MANO DE OBRA</t>
  </si>
  <si>
    <t>SIOP-059</t>
  </si>
  <si>
    <t>APAGADOR SENCILLO 15 AMP. 127 V. MCA.  BTICINO.  INCLUYE: SUMINISTRO, FLETES, MANIOBRAS, ACARREO, COLOCACIÓN A CUALQUIER NIVEL, FIJACIÓN, PRUEBAS, MATERIALES MENORES Y HERRAMIENTA NECESARIA.</t>
  </si>
  <si>
    <t>SIOP-060</t>
  </si>
  <si>
    <t>APAGADOR DOBLE CON TAPA Y CAJA DE REGISTRO 15 AMP. 127 V. MCA.BTICINO.  INCLUYE: SUMINISTRO, FLETES, MANIOBRAS, ACARREO, COLOCACIÓN A CUALQUIER NIVEL, FIJACIÓN, PRUEBAS, MATERIALES MENORES Y HERRAMIENTA NECESARIA.P.U.O.T.</t>
  </si>
  <si>
    <t>SIOP-061</t>
  </si>
  <si>
    <t>CONTACTO POLARIZADO DOBLE MCA. BTCINO. INCLUYE: SUMINISTRO E INSTALACION, MATERIALES Y MANO DE OBRA.</t>
  </si>
  <si>
    <t>B11</t>
  </si>
  <si>
    <t>LIMPIEZA</t>
  </si>
  <si>
    <t>SIOP-062</t>
  </si>
  <si>
    <t>LIMPIEZA AL FINAL DE LA OBRA EN FORMA MANUAL INCLUYE: TODO LO NECESARIO PARA SU CORRECTA EJECUCION.</t>
  </si>
  <si>
    <t>C</t>
  </si>
  <si>
    <t>REMODELACION DE AREA DE CONSULTA EXTERNA</t>
  </si>
  <si>
    <t>C1</t>
  </si>
  <si>
    <t>SIOP-063</t>
  </si>
  <si>
    <t>DEMOLICIÓN DE  MURO DE TABIQUE ROJO RECOCIDO, A MANO CON MARRO Y CUÑA INCLUYE: ANDAMIOS, MANO DE OBRA, EQUIPO Y HERRAMIENTA.</t>
  </si>
  <si>
    <t>SIOP-064</t>
  </si>
  <si>
    <t>DESMONTAJE DE PLAFON EXISTENTE SIN RECUPERACIÓN, A MANO Y HERRAMIENTA ADECUADA PARA SU CORRECTA EJECUCIÓN.</t>
  </si>
  <si>
    <t>SIOP-065</t>
  </si>
  <si>
    <t>DESMONTAJE DE LUMINARIAS SIN RECUPERACIÓN, A MANO Y HERRAMIENTA ADECUADA PARA SU CORRECTA EJECUCIÓN.</t>
  </si>
  <si>
    <t>SIOP-066</t>
  </si>
  <si>
    <t>DESMONTAJE DE MURO DE MADERA SIN RECUPERACIÓN, A MANO Y HERRAMIENTA ADECUADA PARA SU CORRECTA EJECUCIÓN.</t>
  </si>
  <si>
    <t>SIOP-067</t>
  </si>
  <si>
    <t>SIOP-068</t>
  </si>
  <si>
    <t>DEMOLICIÓN DE LAMBRIN DE AZULEJO EN MURO, INCLUYE: ANDAMIOS, MANO DE OBRA, EQUIPO Y HERRAMIENTA.</t>
  </si>
  <si>
    <t>SIOP-069</t>
  </si>
  <si>
    <t>DESMONTAJE DE W. C. DE TANQUE BAJO CON RECUPERACIÓN, EL CONCEPTO INCLUYE: ACARREO DEL MATERIAL HASTA ÁREA DE ALMACÉN, EQUIPO, HERRAMIENTA, MANO DE OBRA Y TODO LO NECESARIO PARA SU CORRECTA EJECUCIÓN.</t>
  </si>
  <si>
    <t>SIOP-070</t>
  </si>
  <si>
    <t>DESMONTAJE DE LAVAMANOS CON RECUPERACIÓN, EL CONCEPTO INCLUYE: ACARREO DEL MATERIAL HASTA ÁREA DE ALMACÉN, EQUIPO, HERRAMIENTA, MANO DE OBRA Y TODO LO NECESARIO PARA SU CORRECTA EJECUCIÓN.</t>
  </si>
  <si>
    <t>SIOP-071</t>
  </si>
  <si>
    <t>DESMONTAJE DE MINGITORIO CON RECUPERACIÓN, EL CONCEPTO INCLUYE: ACARREO DEL MATERIAL HASTA ÁREA DE ALMACÉN, EQUIPO, HERRAMIENTA, MANO DE OBRA Y TODO LO NECESARIO PARA SU CORRECTA EJECUCIÓN.</t>
  </si>
  <si>
    <t>SIOP-072</t>
  </si>
  <si>
    <t>SIOP-073</t>
  </si>
  <si>
    <t>C2</t>
  </si>
  <si>
    <t>SIOP-074</t>
  </si>
  <si>
    <t>C3</t>
  </si>
  <si>
    <t>PISOS Y RECUBRIMIENTOS</t>
  </si>
  <si>
    <t>SIOP-075</t>
  </si>
  <si>
    <t>SIOP-076</t>
  </si>
  <si>
    <t>SIOP-077</t>
  </si>
  <si>
    <t xml:space="preserve">  SUMINISTRO Y COLOCACION DE ZOCLO  DE 8 CM DE ALTURA, A BASE DE RECORTES DE PISO DE PORCELANATO RECTIFICADO MCA. INTERCERAMIC, MOD. STONEWALK, COLOR MARFIL,  O SIMILAR, ASENTADO CON ADHESIVO PEGA PISO MCA. PERDURA COLOR BLANCO Y JUNTEADOR SIN ARENA,  INCLUYE: TRAZO, CORTES, AJUSTES, REMATES, ESCUADRE, DESPERDICIOS, DESPATINADO, EMBOQUILLADOS, HERRAMIENTAS, MATERIALES,  MANO DE OBRA, LIMPIEZA Y ACARREO DE MATERIALES AL SITIO DE SU UTILIZACION, A CUALQUIER NIVEL.</t>
  </si>
  <si>
    <t>SIOP-078</t>
  </si>
  <si>
    <t xml:space="preserve"> MURO DE TABLAROCA DOS CARAS DE PANEL ESTANDAR  CANAL Y POSTE 635 CAL. 26 A CADA 61 CM. ESP. 11.74 INCLUYE: MATERIALES, ACARREOS, MANO DE OBRA, EQUIPO Y HERRAMIENTA.</t>
  </si>
  <si>
    <t>C4</t>
  </si>
  <si>
    <t>SIOP-079</t>
  </si>
  <si>
    <t xml:space="preserve"> PINTURA VINILICA VINIMEX DE COMEX O VINI-HOGAR SHERWIN WILLIAMS O EQUIVALENTE,  EN MUROS A DOS MANOS, INCLUYE: MATERIALES MENORES Y DE CONSUMO, ANDAMIOS, PREPARACION DE LA SUPERFICIE, SELLADO DE LA SUPERFICIE, HERRAMIENTAS, LIMPIEZA, MANO DE OBRA Y  EQUIPO DE SEGURIDAD.</t>
  </si>
  <si>
    <t>C5</t>
  </si>
  <si>
    <t>SIOP-080</t>
  </si>
  <si>
    <t>SIOP-081</t>
  </si>
  <si>
    <t>C6</t>
  </si>
  <si>
    <t>SIOP-082</t>
  </si>
  <si>
    <t>SIOP-083</t>
  </si>
  <si>
    <t>APAGADOR DOBLE 15 AMP. 127 V. MCA.BTICINO.  INCLUYE: SUMINISTRO, FLETES, MANIOBRAS, ACARREO, COLOCACIÓN A CUALQUIER NIVEL, FIJACIÓN, PRUEBAS, MATERIALES MENORES Y HERRAMIENTA NECESARIA.</t>
  </si>
  <si>
    <t>SIOP-084</t>
  </si>
  <si>
    <t>SIOP-085</t>
  </si>
  <si>
    <t>D</t>
  </si>
  <si>
    <t>CONSTRUCCION DE BAÑOS AREA DE ENCAMADOS</t>
  </si>
  <si>
    <t>D1</t>
  </si>
  <si>
    <t>SIOP-086</t>
  </si>
  <si>
    <t xml:space="preserve"> TRAZO Y NIVELACION CON EQUIPO TOPOGRÁFICO, ESTABLECIENDO EJES DE REFERENCIA Y BANCOS DE NIVEL, INCLUYE: MATERIALES, MANO DE OBRA, EQUIPO Y HERRAMIENTA.</t>
  </si>
  <si>
    <t>SIOP-087</t>
  </si>
  <si>
    <t xml:space="preserve"> DESPALME DE TERRENO NATURAL EN MATERIAL TIPO B POR MEDIOS  MECANICOS DE 10 CM DE ESPESOR MEDIDO COMPACTO INCLUYE: CARGA, ACARREO Y RETIRO DEL MATERIAL PRODUCTO DEL DESPALME FUERA DE LA OBRA , MANO DE OBRA, EQUIPO, HERRAMIENTA Y TODO LO NECESARIO PARA SU CORRECTA EJECUCION </t>
  </si>
  <si>
    <t>SIOP-088</t>
  </si>
  <si>
    <t>DESMONTAJE DE VENTANA DE HERRERIA. EL TRABAJO CONSISTE EN: DEMOLICIÓN DE MURO PARA DESCUBRIR ANCLAS DE VENTANA, DESMANTELAMIENTO DE PERFILES, CORTE CON EQUIPO OXIACETILINO Y ACARREO DE LOS MATERIALES HASTA EL LUGAR DE ACOPIO, INCLUYE: MATERIAL DE CORTE, ACARREO, LIMPIEZA, MANO DE OBRA Y EQUIPO.</t>
  </si>
  <si>
    <t>SIOP-089</t>
  </si>
  <si>
    <t>SIOP-090</t>
  </si>
  <si>
    <t>DEMOLICIÓN DE APLANADO DE MEZCLA EN MURO Y BOVEDAS CON ESPESOR DE 3 CM., PROMEDIO, INCLUYE: ANDAMIOS, MANO DE OBRA, EQUIPO Y HERRAMIENTA.</t>
  </si>
  <si>
    <t>D2</t>
  </si>
  <si>
    <t>SIOP-091</t>
  </si>
  <si>
    <t>SIOP-092</t>
  </si>
  <si>
    <t>SIOP-093</t>
  </si>
  <si>
    <t>SIOP-094</t>
  </si>
  <si>
    <t>SIOP-095</t>
  </si>
  <si>
    <t xml:space="preserve">CIMIENTO DE PIEDRA BRAZA ASENTADA CON MORTERO CEMENTO-ARENA, EN PROPORCIÓN 1:4, ACABADO COMÚN, INCLUYE: MATERIALES, ACARREOS, CORTES, DESPERDICIOS, MANO DE OBRA, EQUIPO Y HERRAMIENTA Y TODO LO NECESARIO PARA SU CORRECTA EJECUCIÓN. </t>
  </si>
  <si>
    <t>SIOP-096</t>
  </si>
  <si>
    <t xml:space="preserve"> ANCLAJE DE CASTILLO EN CIMENTACION DE 40 X40X30 CM. CON CONCRETO DE F'c=150 KG/CM2 REFORZADA CON 4 VARILLAS DEL No. 3 Y 1 ESTRIBOS DEL No. 2. INCLUYE: MANO DE OBRA, HERRAMIENTA Y TODO LO NECESARIO PARA SU CORRECTA EJECUCION.</t>
  </si>
  <si>
    <t>SIOP-097</t>
  </si>
  <si>
    <t>SIOP-098</t>
  </si>
  <si>
    <t xml:space="preserve"> DALA, DESPLANTE, CERRAMIENTO Y CORONA  DE 15X20 CM, A.COMUN, CON CONCRETO F'C= 150 KG/CM2, REFORZADA CON 4 VARILLAS DEL No. 3 Y ESTRIBOS DEL No. 2 A CADA 20 CM. INCLUYE: SUMINISTRO Y ELABORACION, ANDAMIO TUBULAR, CIMBRADO, VACIADO, CURADO, DESCIMBRA, MATERIAL, MANO DE OBRA.</t>
  </si>
  <si>
    <t>SIOP-099</t>
  </si>
  <si>
    <t xml:space="preserve"> MURO DE 10 CM. DE BLOCK DE CONCRETO DE 10X14X28 CM. ASENTADO CON MEZCLA CEMENTO ARENA 1:5, ACABADO APARENTE, INCLUYE: MATERIALES, ACARREOS, MANO DE OBRA, EQUIPO Y HERRAMIENTA.</t>
  </si>
  <si>
    <t>SIOP-100</t>
  </si>
  <si>
    <t xml:space="preserve"> VIGA IPS E IPR DE  5",  INCLUYE: SUMINISTRO Y COLOCACION, ACARREO, SOLDADURA,  ELEVACION A UN NIVEL, COLOCACION Y NIVELACION, MANO DE OBRA Y HERRAMIENTA MENOR.</t>
  </si>
  <si>
    <t>SIOP-101</t>
  </si>
  <si>
    <t xml:space="preserve"> TECHO DE BOVEDUCA PREFABRICADA DE 20X90 CMS, JUNTEADA CON MORTERO CEMENTO-ARENA 1:4, Y LOSA DE COMPRESION DE 5 CMS CON MALLA ELECTROSOLDADA INCLUYE: , MATERIAL, MANO DE OBRA, ACARREOS, DESPERDICIOS, ANDAMIIOS, MANO DE OBRA Y HERRAMIENTA MENOR.</t>
  </si>
  <si>
    <t>SIOP-102</t>
  </si>
  <si>
    <t>SIOP-103</t>
  </si>
  <si>
    <t>SIOP-104</t>
  </si>
  <si>
    <t>SIOP-105</t>
  </si>
  <si>
    <t>SIOP-106</t>
  </si>
  <si>
    <t>FIRME  CON CONCRETO HIDRAULICO HECHO EN OBRA F´C=150 KG/CM2, CON TAMAÑO MAXIMO DE AGREGADO DE 19 MM. ( 3/4" ), CON REVENIMIENTO DE 10 ± 2 RESISTENCIA NORMAL, DE 10 CMS. DE ESPESOR, EL CONCEPTO INCLUYE: SUMINISTRO Y COLOCACION DE MALLA ELECTROSOLDADA 6 X 6 - 10/10, MATERIALES, ACARREOS, PREPARACION DE LA SUPERFICIE, NIVELACION, COLADO, VIBRADO, EQUIPO, HERRAMIENTA Y MANO DE OBRA.</t>
  </si>
  <si>
    <t>SIOP-107</t>
  </si>
  <si>
    <t>SIOP-108</t>
  </si>
  <si>
    <t>D3</t>
  </si>
  <si>
    <t>SIOP-109</t>
  </si>
  <si>
    <t>D4</t>
  </si>
  <si>
    <t>SIOP-110</t>
  </si>
  <si>
    <t>SIOP-111</t>
  </si>
  <si>
    <t xml:space="preserve">SUMNISTRO Y COLOCACION DE LAVABO BLANCO MARCA AMERICAN ESTÁNDAR, LINEA ECONOMICA MOD. VERACRUZ, INCLUYE, HERRAJES, MENSULAS ADICIONALES PARA SOPORTE EMPOTRADAS AL MURO, MANGUERA COFLEX, LLEVE ANGULAR URREA, CESPOL CROMADO, EMPAQUE DE HULE, ACARREOS, ELEVACIONES Y PRUEBAS.
</t>
  </si>
  <si>
    <t>SIOP-112</t>
  </si>
  <si>
    <t>LLAVE  MEZCLADORA PARA LAVABO DE 4" ANTARES, CROMO MOD. Hm 14 MARCA HELVEX, INCLUYE: SUMINISTRO, COLOCACIÓN, MANO DE OBRA, EQUIPO Y HERRAMIENTA.</t>
  </si>
  <si>
    <t>SIOP-113</t>
  </si>
  <si>
    <t>SIOP-114</t>
  </si>
  <si>
    <t>SIOP-115</t>
  </si>
  <si>
    <t>SIOP-116</t>
  </si>
  <si>
    <t>SIOP-117</t>
  </si>
  <si>
    <t>SIOP-118</t>
  </si>
  <si>
    <t>SIOP-119</t>
  </si>
  <si>
    <t>SIOP-120</t>
  </si>
  <si>
    <t>JUEGO DE ACCESORIOS CROMADOS DE SOBREPONER PARA BAÑO, DE LA MARCA LIGHT IN THE BOX MODELO 06325585 , INCLUYE: TRAZO, MANO DE OBRA, EQUIPO Y HERRAMIENTA.</t>
  </si>
  <si>
    <t>D5</t>
  </si>
  <si>
    <t>SIOP-121</t>
  </si>
  <si>
    <t>SIOP-122</t>
  </si>
  <si>
    <t>SIOP-123</t>
  </si>
  <si>
    <t>D6</t>
  </si>
  <si>
    <t>SIOP-124</t>
  </si>
  <si>
    <t>SIOP-125</t>
  </si>
  <si>
    <t>SUMINISTRO, FABRICACION Y COLOCACION DE PUERTA DE TAMBOR CON TRIPLAY DE CAOBILLA DE 6 MM. POR AMBAS CARAS, DE  1.30 MTS. X 2.10 MTS. FORMADA A BASE DE BASTIDOR Y MARCO DE  MADERA DE PINO DE PRIMERA DE  2"  X  1 1/2"Y  PEINAZOS DE 1 1/2" X 1 1/2"  A CADA 30 CMS. EN AMBOS SENTIDOS, ACABADO ENTINTADO Y LACA BRILLANTE TRANSPARENTE,  INCLUYE: MARCO Y TOPES DE MADERA,  JAMBAS,  RESANADOR PARA MADERA, BISAGRA DE LIBRO DE 3", DESPERDICIOS, MATERIALES MENORES Y DE CONSUMO, HERRAMIENTAS,  ACARREO DE MATERIALES AL SITIO DE SU COLOCACION,  LIMPIEZA DEL AREA DE TRABAJO Y MANO DE OBRA ESPECIALIZADA.</t>
  </si>
  <si>
    <t>D7</t>
  </si>
  <si>
    <t>SIOP-126</t>
  </si>
  <si>
    <t>D8</t>
  </si>
  <si>
    <t>SIOP-127</t>
  </si>
  <si>
    <t>SIOP-128</t>
  </si>
  <si>
    <t>SIOP-129</t>
  </si>
  <si>
    <t>LAMBRIN DE AZULEJO DE 1A. DE 30 X 60 CMS MARCA INTERCERAMIC MOD. SPA WHITE GLOSSY, O SIMILAR, PEGADO CON CEMENTO CREST Y JUNTEADO CON CEMENTO BLANCO EN AREAS PEQUEÑAS. INCLUYE: SUMINISTRO Y ELABORACION, MANO DE OBRA Y LO NECESARIO PARA SU CORRECTA EJECUCION.</t>
  </si>
  <si>
    <t>Rehabilitación del Hospital Regional de Ameca, CLUES JCSSA000165 en el municipio de Ameca, Jalisco.</t>
  </si>
  <si>
    <t>SIOP-E-SMA-OB-CSS-218-2019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</si>
</sst>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164" formatCode="&quot;$&quot;#,##0.00"/>
    <numFmt numFmtId="165" formatCode="&quot;$&quot;#,###.00"/>
    <numFmt numFmtId="166" formatCode="#,##0.0000"/>
    <numFmt numFmtId="169" formatCode="0.00000"/>
  </numFmts>
  <fonts count="16" x14ac:knownFonts="1">
    <font>
      <sz val="11"/>
      <color theme="1"/>
      <name val="Calibri"/>
      <family val="2"/>
      <scheme val="minor"/>
    </font>
    <font>
      <sz val="10"/>
      <name val="Arial"/>
      <family val="2"/>
    </font>
    <font>
      <sz val="10"/>
      <name val="Calibri"/>
      <family val="2"/>
      <scheme val="minor"/>
    </font>
    <font>
      <sz val="10"/>
      <name val="Arial"/>
      <family val="2"/>
    </font>
    <font>
      <sz val="11"/>
      <color theme="1"/>
      <name val="Calibri"/>
      <family val="2"/>
      <scheme val="minor"/>
    </font>
    <font>
      <b/>
      <sz val="11"/>
      <name val="Calibri"/>
      <family val="2"/>
    </font>
    <font>
      <sz val="11"/>
      <name val="Calibri"/>
      <family val="2"/>
    </font>
    <font>
      <b/>
      <sz val="11"/>
      <color theme="0"/>
      <name val="Calibri"/>
      <family val="2"/>
    </font>
    <font>
      <sz val="11"/>
      <color indexed="64"/>
      <name val="Calibri"/>
      <family val="2"/>
    </font>
    <font>
      <b/>
      <sz val="10"/>
      <name val="Calibri"/>
      <family val="2"/>
      <scheme val="minor"/>
    </font>
    <font>
      <b/>
      <sz val="10"/>
      <color theme="1" tint="4.9989318521683403E-2"/>
      <name val="Calibri"/>
      <family val="2"/>
      <scheme val="minor"/>
    </font>
    <font>
      <b/>
      <sz val="10"/>
      <name val="Calibri"/>
      <family val="2"/>
    </font>
    <font>
      <b/>
      <sz val="12"/>
      <name val="Calibri"/>
      <family val="2"/>
      <scheme val="minor"/>
    </font>
    <font>
      <b/>
      <sz val="10"/>
      <color rgb="FF0000CC"/>
      <name val="Calibri"/>
      <family val="2"/>
      <scheme val="minor"/>
    </font>
    <font>
      <b/>
      <sz val="10"/>
      <color rgb="FF006600"/>
      <name val="Calibri"/>
      <family val="2"/>
      <scheme val="minor"/>
    </font>
    <font>
      <sz val="10"/>
      <color rgb="FF006600"/>
      <name val="Calibri"/>
      <family val="2"/>
      <scheme val="minor"/>
    </font>
  </fonts>
  <fills count="4">
    <fill>
      <patternFill patternType="none"/>
    </fill>
    <fill>
      <patternFill patternType="gray125"/>
    </fill>
    <fill>
      <patternFill patternType="solid">
        <fgColor rgb="FF00953B"/>
        <bgColor indexed="64"/>
      </patternFill>
    </fill>
    <fill>
      <patternFill patternType="solid">
        <fgColor theme="0" tint="-0.249977111117893"/>
        <bgColor indexed="64"/>
      </patternFill>
    </fill>
  </fills>
  <borders count="15">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0" fontId="1" fillId="0" borderId="0"/>
    <xf numFmtId="0" fontId="3" fillId="0" borderId="0"/>
    <xf numFmtId="44" fontId="3" fillId="0" borderId="0" applyFont="0" applyFill="0" applyBorder="0" applyAlignment="0" applyProtection="0"/>
    <xf numFmtId="0" fontId="3" fillId="0" borderId="0"/>
    <xf numFmtId="44" fontId="4" fillId="0" borderId="0" applyFont="0" applyFill="0" applyBorder="0" applyAlignment="0" applyProtection="0"/>
    <xf numFmtId="44" fontId="1" fillId="0" borderId="0" applyFont="0" applyFill="0" applyBorder="0" applyAlignment="0" applyProtection="0"/>
  </cellStyleXfs>
  <cellXfs count="99">
    <xf numFmtId="0" fontId="0" fillId="0" borderId="0" xfId="0"/>
    <xf numFmtId="0" fontId="5" fillId="0" borderId="2" xfId="1" applyFont="1" applyBorder="1" applyAlignment="1">
      <alignment horizontal="center" vertical="top"/>
    </xf>
    <xf numFmtId="0" fontId="5" fillId="0" borderId="6" xfId="1" applyFont="1" applyBorder="1" applyAlignment="1">
      <alignment horizontal="center" vertical="top" wrapText="1"/>
    </xf>
    <xf numFmtId="0" fontId="6" fillId="0" borderId="2" xfId="1" applyFont="1" applyBorder="1" applyAlignment="1">
      <alignment horizontal="center" vertical="top"/>
    </xf>
    <xf numFmtId="0" fontId="5" fillId="0" borderId="4" xfId="1" applyFont="1" applyBorder="1" applyAlignment="1">
      <alignment vertical="top"/>
    </xf>
    <xf numFmtId="0" fontId="6" fillId="0" borderId="0" xfId="1" applyFont="1" applyAlignment="1">
      <alignment vertical="top"/>
    </xf>
    <xf numFmtId="0" fontId="6" fillId="0" borderId="6" xfId="1" applyFont="1" applyBorder="1" applyAlignment="1">
      <alignment horizontal="center" vertical="top"/>
    </xf>
    <xf numFmtId="0" fontId="5" fillId="0" borderId="5" xfId="1" applyFont="1" applyBorder="1" applyAlignment="1">
      <alignment horizontal="center" vertical="top"/>
    </xf>
    <xf numFmtId="0" fontId="5" fillId="0" borderId="0" xfId="1" applyFont="1" applyBorder="1" applyAlignment="1">
      <alignment horizontal="center" vertical="top"/>
    </xf>
    <xf numFmtId="0" fontId="5" fillId="0" borderId="7" xfId="1" applyFont="1" applyBorder="1" applyAlignment="1">
      <alignment horizontal="center" vertical="top"/>
    </xf>
    <xf numFmtId="0" fontId="5" fillId="0" borderId="7" xfId="1" applyFont="1" applyBorder="1" applyAlignment="1">
      <alignment vertical="top"/>
    </xf>
    <xf numFmtId="0" fontId="5" fillId="0" borderId="1" xfId="1" applyFont="1" applyFill="1" applyBorder="1" applyAlignment="1">
      <alignment horizontal="left" vertical="top"/>
    </xf>
    <xf numFmtId="14" fontId="6" fillId="0" borderId="4" xfId="1" applyNumberFormat="1" applyFont="1" applyBorder="1" applyAlignment="1">
      <alignment horizontal="left" vertical="top"/>
    </xf>
    <xf numFmtId="14" fontId="6" fillId="0" borderId="7" xfId="1" applyNumberFormat="1" applyFont="1" applyBorder="1" applyAlignment="1">
      <alignment horizontal="left" vertical="top"/>
    </xf>
    <xf numFmtId="0" fontId="6" fillId="0" borderId="7" xfId="1" applyNumberFormat="1" applyFont="1" applyBorder="1" applyAlignment="1">
      <alignment horizontal="left" vertical="top"/>
    </xf>
    <xf numFmtId="14" fontId="6" fillId="0" borderId="11" xfId="1" applyNumberFormat="1" applyFont="1" applyBorder="1" applyAlignment="1">
      <alignment horizontal="left" vertical="top"/>
    </xf>
    <xf numFmtId="0" fontId="5" fillId="0" borderId="11" xfId="1" applyFont="1" applyBorder="1" applyAlignment="1">
      <alignment vertical="top"/>
    </xf>
    <xf numFmtId="0" fontId="5" fillId="0" borderId="2" xfId="1" applyFont="1" applyFill="1" applyBorder="1" applyAlignment="1">
      <alignment horizontal="left" vertical="top"/>
    </xf>
    <xf numFmtId="0" fontId="6" fillId="0" borderId="5" xfId="1" applyFont="1" applyBorder="1" applyAlignment="1">
      <alignment horizontal="center" vertical="top"/>
    </xf>
    <xf numFmtId="0" fontId="6" fillId="0" borderId="0" xfId="1" applyFont="1" applyBorder="1" applyAlignment="1">
      <alignment horizontal="center" vertical="top"/>
    </xf>
    <xf numFmtId="0" fontId="6" fillId="0" borderId="7" xfId="1" applyFont="1" applyBorder="1" applyAlignment="1">
      <alignment horizontal="center" vertical="top"/>
    </xf>
    <xf numFmtId="0" fontId="5" fillId="0" borderId="6" xfId="1" applyFont="1" applyBorder="1" applyAlignment="1">
      <alignment horizontal="center" vertical="top"/>
    </xf>
    <xf numFmtId="0" fontId="6" fillId="0" borderId="8" xfId="1" applyFont="1" applyBorder="1" applyAlignment="1">
      <alignment horizontal="center" vertical="top"/>
    </xf>
    <xf numFmtId="0" fontId="6" fillId="0" borderId="9" xfId="1" applyFont="1" applyBorder="1" applyAlignment="1">
      <alignment horizontal="center" vertical="top"/>
    </xf>
    <xf numFmtId="0" fontId="6" fillId="0" borderId="10" xfId="1" applyFont="1" applyBorder="1" applyAlignment="1">
      <alignment horizontal="center" vertical="top"/>
    </xf>
    <xf numFmtId="0" fontId="6" fillId="0" borderId="11" xfId="1" applyFont="1" applyBorder="1" applyAlignment="1">
      <alignment horizontal="center" vertical="top"/>
    </xf>
    <xf numFmtId="0" fontId="5" fillId="0" borderId="8" xfId="1" applyFont="1" applyBorder="1" applyAlignment="1">
      <alignment horizontal="center" vertical="top"/>
    </xf>
    <xf numFmtId="0" fontId="6" fillId="0" borderId="0" xfId="1" applyFont="1" applyAlignment="1">
      <alignment horizontal="justify" vertical="top"/>
    </xf>
    <xf numFmtId="0" fontId="5" fillId="0" borderId="0" xfId="1" applyFont="1" applyFill="1" applyBorder="1" applyAlignment="1">
      <alignment vertical="top"/>
    </xf>
    <xf numFmtId="49" fontId="7" fillId="2" borderId="12" xfId="2" applyNumberFormat="1" applyFont="1" applyFill="1" applyBorder="1" applyAlignment="1">
      <alignment horizontal="center" vertical="center"/>
    </xf>
    <xf numFmtId="49" fontId="7" fillId="2" borderId="13" xfId="2" applyNumberFormat="1" applyFont="1" applyFill="1" applyBorder="1" applyAlignment="1">
      <alignment horizontal="center" vertical="center"/>
    </xf>
    <xf numFmtId="49" fontId="7" fillId="2" borderId="13" xfId="2" applyNumberFormat="1" applyFont="1" applyFill="1" applyBorder="1" applyAlignment="1">
      <alignment horizontal="center" vertical="center" wrapText="1"/>
    </xf>
    <xf numFmtId="49" fontId="7" fillId="2" borderId="14" xfId="2" applyNumberFormat="1" applyFont="1" applyFill="1" applyBorder="1" applyAlignment="1">
      <alignment horizontal="center" vertical="center"/>
    </xf>
    <xf numFmtId="0" fontId="6" fillId="0" borderId="0" xfId="1" applyFont="1" applyFill="1" applyAlignment="1">
      <alignment horizontal="center" vertical="center"/>
    </xf>
    <xf numFmtId="0" fontId="5" fillId="0" borderId="0" xfId="1" applyFont="1" applyFill="1" applyAlignment="1">
      <alignment vertical="top"/>
    </xf>
    <xf numFmtId="4" fontId="5" fillId="0" borderId="0" xfId="1" applyNumberFormat="1" applyFont="1" applyFill="1" applyAlignment="1">
      <alignment vertical="top"/>
    </xf>
    <xf numFmtId="0" fontId="6" fillId="0" borderId="0" xfId="1" applyFont="1" applyFill="1" applyAlignment="1">
      <alignment vertical="top"/>
    </xf>
    <xf numFmtId="4" fontId="6" fillId="0" borderId="0" xfId="1" applyNumberFormat="1" applyFont="1" applyFill="1" applyAlignment="1">
      <alignment horizontal="left" vertical="top" shrinkToFit="1"/>
    </xf>
    <xf numFmtId="0" fontId="8" fillId="0" borderId="0" xfId="4" applyFont="1" applyAlignment="1">
      <alignment vertical="top"/>
    </xf>
    <xf numFmtId="164" fontId="6" fillId="0" borderId="0" xfId="1" applyNumberFormat="1" applyFont="1" applyFill="1" applyAlignment="1">
      <alignment vertical="top"/>
    </xf>
    <xf numFmtId="44" fontId="6" fillId="0" borderId="0" xfId="1" applyNumberFormat="1" applyFont="1" applyFill="1" applyAlignment="1">
      <alignment vertical="top"/>
    </xf>
    <xf numFmtId="44" fontId="6" fillId="0" borderId="0" xfId="5" applyFont="1" applyFill="1" applyAlignment="1">
      <alignment vertical="top"/>
    </xf>
    <xf numFmtId="49" fontId="2" fillId="0" borderId="0" xfId="1" applyNumberFormat="1" applyFont="1" applyAlignment="1">
      <alignment horizontal="left" vertical="top"/>
    </xf>
    <xf numFmtId="0" fontId="2" fillId="0" borderId="0" xfId="1" applyFont="1" applyAlignment="1">
      <alignment horizontal="center" vertical="top" wrapText="1"/>
    </xf>
    <xf numFmtId="166" fontId="2" fillId="0" borderId="0" xfId="1" applyNumberFormat="1" applyFont="1" applyAlignment="1">
      <alignment horizontal="right" vertical="top"/>
    </xf>
    <xf numFmtId="164" fontId="2" fillId="0" borderId="0" xfId="3" applyNumberFormat="1" applyFont="1" applyAlignment="1">
      <alignment horizontal="right" vertical="top"/>
    </xf>
    <xf numFmtId="4" fontId="9" fillId="0" borderId="0" xfId="1" applyNumberFormat="1" applyFont="1" applyAlignment="1">
      <alignment horizontal="center" vertical="top"/>
    </xf>
    <xf numFmtId="164" fontId="9" fillId="0" borderId="0" xfId="3" applyNumberFormat="1" applyFont="1" applyAlignment="1">
      <alignment vertical="top"/>
    </xf>
    <xf numFmtId="4" fontId="2" fillId="0" borderId="0" xfId="1" applyNumberFormat="1" applyFont="1" applyAlignment="1">
      <alignment horizontal="right" vertical="top"/>
    </xf>
    <xf numFmtId="0" fontId="2" fillId="0" borderId="0" xfId="1" applyNumberFormat="1" applyFont="1" applyAlignment="1">
      <alignment horizontal="center" vertical="top" wrapText="1"/>
    </xf>
    <xf numFmtId="0" fontId="10" fillId="0" borderId="0" xfId="1" applyFont="1" applyAlignment="1">
      <alignment horizontal="justify" vertical="top"/>
    </xf>
    <xf numFmtId="0" fontId="11" fillId="0" borderId="0" xfId="1" applyFont="1" applyAlignment="1">
      <alignment horizontal="center" vertical="top" wrapText="1"/>
    </xf>
    <xf numFmtId="0" fontId="12" fillId="3" borderId="0" xfId="1" applyFont="1" applyFill="1" applyAlignment="1">
      <alignment vertical="top"/>
    </xf>
    <xf numFmtId="0" fontId="9" fillId="3" borderId="0" xfId="1" applyFont="1" applyFill="1" applyAlignment="1">
      <alignment horizontal="center" vertical="top"/>
    </xf>
    <xf numFmtId="0" fontId="12" fillId="3" borderId="0" xfId="1" applyFont="1" applyFill="1" applyAlignment="1">
      <alignment horizontal="center" vertical="top"/>
    </xf>
    <xf numFmtId="0" fontId="2" fillId="0" borderId="0" xfId="1" applyNumberFormat="1" applyFont="1" applyFill="1" applyAlignment="1">
      <alignment horizontal="justify" vertical="top" wrapText="1"/>
    </xf>
    <xf numFmtId="0" fontId="9" fillId="0" borderId="2" xfId="1" applyFont="1" applyBorder="1" applyAlignment="1">
      <alignment horizontal="center" vertical="top"/>
    </xf>
    <xf numFmtId="4" fontId="9" fillId="0" borderId="0" xfId="1" applyNumberFormat="1" applyFont="1" applyAlignment="1">
      <alignment horizontal="justify" vertical="top" wrapText="1"/>
    </xf>
    <xf numFmtId="0" fontId="5" fillId="2" borderId="0" xfId="4" applyFont="1" applyFill="1" applyBorder="1" applyAlignment="1">
      <alignment horizontal="justify" vertical="top"/>
    </xf>
    <xf numFmtId="165" fontId="5" fillId="2" borderId="0" xfId="4" applyNumberFormat="1" applyFont="1" applyFill="1" applyAlignment="1">
      <alignment vertical="top"/>
    </xf>
    <xf numFmtId="0" fontId="5" fillId="2" borderId="0" xfId="4" applyNumberFormat="1" applyFont="1" applyFill="1" applyAlignment="1">
      <alignment horizontal="center" vertical="top"/>
    </xf>
    <xf numFmtId="49" fontId="13" fillId="0" borderId="0" xfId="1" applyNumberFormat="1" applyFont="1" applyAlignment="1">
      <alignment horizontal="left" vertical="top"/>
    </xf>
    <xf numFmtId="0" fontId="13" fillId="0" borderId="0" xfId="1" applyNumberFormat="1" applyFont="1" applyFill="1" applyAlignment="1">
      <alignment horizontal="justify" vertical="top"/>
    </xf>
    <xf numFmtId="164" fontId="13" fillId="0" borderId="0" xfId="6" applyNumberFormat="1" applyFont="1" applyAlignment="1">
      <alignment vertical="top"/>
    </xf>
    <xf numFmtId="0" fontId="14" fillId="0" borderId="0" xfId="1" applyNumberFormat="1" applyFont="1" applyFill="1" applyAlignment="1">
      <alignment horizontal="justify" vertical="top"/>
    </xf>
    <xf numFmtId="0" fontId="15" fillId="0" borderId="0" xfId="1" applyFont="1" applyAlignment="1">
      <alignment horizontal="center" vertical="top" wrapText="1"/>
    </xf>
    <xf numFmtId="4" fontId="15" fillId="0" borderId="0" xfId="1" applyNumberFormat="1" applyFont="1" applyAlignment="1">
      <alignment horizontal="right" vertical="top"/>
    </xf>
    <xf numFmtId="164" fontId="15" fillId="0" borderId="0" xfId="6" applyNumberFormat="1" applyFont="1" applyAlignment="1">
      <alignment horizontal="right" vertical="top"/>
    </xf>
    <xf numFmtId="4" fontId="14" fillId="0" borderId="0" xfId="1" applyNumberFormat="1" applyFont="1" applyAlignment="1">
      <alignment horizontal="center" vertical="top"/>
    </xf>
    <xf numFmtId="164" fontId="14" fillId="0" borderId="0" xfId="5" applyNumberFormat="1" applyFont="1" applyFill="1" applyAlignment="1">
      <alignment vertical="top"/>
    </xf>
    <xf numFmtId="44" fontId="2" fillId="0" borderId="0" xfId="5" applyFont="1" applyAlignment="1">
      <alignment vertical="top"/>
    </xf>
    <xf numFmtId="44" fontId="2" fillId="0" borderId="0" xfId="5" applyFont="1" applyAlignment="1">
      <alignment horizontal="right" vertical="top"/>
    </xf>
    <xf numFmtId="4" fontId="6" fillId="0" borderId="0" xfId="1" applyNumberFormat="1" applyFont="1" applyFill="1" applyAlignment="1">
      <alignment vertical="top"/>
    </xf>
    <xf numFmtId="0" fontId="5" fillId="2" borderId="0" xfId="4" applyNumberFormat="1" applyFont="1" applyFill="1" applyBorder="1" applyAlignment="1">
      <alignment horizontal="center" vertical="top"/>
    </xf>
    <xf numFmtId="14" fontId="5" fillId="0" borderId="9" xfId="1" applyNumberFormat="1" applyFont="1" applyBorder="1" applyAlignment="1">
      <alignment horizontal="right" vertical="top"/>
    </xf>
    <xf numFmtId="14" fontId="5" fillId="0" borderId="10" xfId="1" applyNumberFormat="1" applyFont="1" applyBorder="1" applyAlignment="1">
      <alignment horizontal="right" vertical="top"/>
    </xf>
    <xf numFmtId="0" fontId="2" fillId="0" borderId="6" xfId="1" applyNumberFormat="1" applyFont="1" applyBorder="1" applyAlignment="1">
      <alignment horizontal="justify" vertical="top"/>
    </xf>
    <xf numFmtId="0" fontId="2" fillId="0" borderId="8" xfId="1" applyNumberFormat="1" applyFont="1" applyBorder="1" applyAlignment="1">
      <alignment horizontal="justify" vertical="top"/>
    </xf>
    <xf numFmtId="0" fontId="6" fillId="0" borderId="6" xfId="1" applyNumberFormat="1" applyFont="1" applyBorder="1" applyAlignment="1">
      <alignment horizontal="left" vertical="top"/>
    </xf>
    <xf numFmtId="0" fontId="6" fillId="0" borderId="8" xfId="1" applyNumberFormat="1" applyFont="1" applyBorder="1" applyAlignment="1">
      <alignment horizontal="left" vertical="top"/>
    </xf>
    <xf numFmtId="0" fontId="5" fillId="0" borderId="1" xfId="1" applyFont="1" applyBorder="1" applyAlignment="1">
      <alignment horizontal="center" vertical="top"/>
    </xf>
    <xf numFmtId="0" fontId="5" fillId="0" borderId="3" xfId="1" applyFont="1" applyBorder="1" applyAlignment="1">
      <alignment horizontal="center" vertical="top"/>
    </xf>
    <xf numFmtId="0" fontId="5" fillId="0" borderId="4" xfId="1" applyFont="1" applyBorder="1" applyAlignment="1">
      <alignment horizontal="center" vertical="top"/>
    </xf>
    <xf numFmtId="0" fontId="7" fillId="2" borderId="12" xfId="1" applyFont="1" applyFill="1" applyBorder="1" applyAlignment="1">
      <alignment horizontal="center" vertical="top"/>
    </xf>
    <xf numFmtId="0" fontId="7" fillId="2" borderId="13" xfId="1" applyFont="1" applyFill="1" applyBorder="1" applyAlignment="1">
      <alignment horizontal="center" vertical="top"/>
    </xf>
    <xf numFmtId="0" fontId="7" fillId="2" borderId="14" xfId="1" applyFont="1" applyFill="1" applyBorder="1" applyAlignment="1">
      <alignment horizontal="center" vertical="top"/>
    </xf>
    <xf numFmtId="0" fontId="5" fillId="0" borderId="6" xfId="1" applyFont="1" applyBorder="1" applyAlignment="1">
      <alignment horizontal="center" vertical="top" wrapText="1"/>
    </xf>
    <xf numFmtId="0" fontId="5" fillId="0" borderId="8" xfId="1" applyFont="1" applyBorder="1" applyAlignment="1">
      <alignment horizontal="center" vertical="top" wrapText="1"/>
    </xf>
    <xf numFmtId="14" fontId="5" fillId="0" borderId="1" xfId="1" applyNumberFormat="1" applyFont="1" applyBorder="1" applyAlignment="1">
      <alignment horizontal="right" vertical="top"/>
    </xf>
    <xf numFmtId="14" fontId="5" fillId="0" borderId="3" xfId="1" applyNumberFormat="1" applyFont="1" applyBorder="1" applyAlignment="1">
      <alignment horizontal="right" vertical="top"/>
    </xf>
    <xf numFmtId="14" fontId="5" fillId="0" borderId="5" xfId="1" applyNumberFormat="1" applyFont="1" applyBorder="1" applyAlignment="1">
      <alignment horizontal="right" vertical="top"/>
    </xf>
    <xf numFmtId="14" fontId="5" fillId="0" borderId="0" xfId="1" applyNumberFormat="1" applyFont="1" applyBorder="1" applyAlignment="1">
      <alignment horizontal="right" vertical="top"/>
    </xf>
    <xf numFmtId="0" fontId="6" fillId="0" borderId="5" xfId="1" applyFont="1" applyBorder="1" applyAlignment="1">
      <alignment horizontal="center" vertical="top"/>
    </xf>
    <xf numFmtId="0" fontId="6" fillId="0" borderId="0" xfId="1" applyFont="1" applyBorder="1" applyAlignment="1">
      <alignment horizontal="center" vertical="top"/>
    </xf>
    <xf numFmtId="0" fontId="6" fillId="0" borderId="7" xfId="1" applyFont="1" applyBorder="1" applyAlignment="1">
      <alignment horizontal="center" vertical="top"/>
    </xf>
    <xf numFmtId="0" fontId="6" fillId="0" borderId="9" xfId="1" applyFont="1" applyBorder="1" applyAlignment="1">
      <alignment horizontal="center" vertical="top"/>
    </xf>
    <xf numFmtId="0" fontId="6" fillId="0" borderId="10" xfId="1" applyFont="1" applyBorder="1" applyAlignment="1">
      <alignment horizontal="center" vertical="top"/>
    </xf>
    <xf numFmtId="0" fontId="6" fillId="0" borderId="11" xfId="1" applyFont="1" applyBorder="1" applyAlignment="1">
      <alignment horizontal="center" vertical="top"/>
    </xf>
    <xf numFmtId="169" fontId="12" fillId="3" borderId="0" xfId="1" applyNumberFormat="1" applyFont="1" applyFill="1" applyAlignment="1">
      <alignment vertical="top"/>
    </xf>
  </cellXfs>
  <cellStyles count="7">
    <cellStyle name="Moneda" xfId="5" builtinId="4"/>
    <cellStyle name="Moneda 2" xfId="3"/>
    <cellStyle name="Moneda 2 2" xfId="6"/>
    <cellStyle name="Normal" xfId="0" builtinId="0"/>
    <cellStyle name="Normal 2" xfId="1"/>
    <cellStyle name="Normal 2 2" xfId="4"/>
    <cellStyle name="Normal 3" xfId="2"/>
  </cellStyles>
  <dxfs count="0"/>
  <tableStyles count="0" defaultTableStyle="TableStyleMedium2" defaultPivotStyle="PivotStyleLight16"/>
  <colors>
    <mruColors>
      <color rgb="FF33CC33"/>
      <color rgb="FF008000"/>
      <color rgb="FF0095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2</xdr:row>
      <xdr:rowOff>228600</xdr:rowOff>
    </xdr:from>
    <xdr:to>
      <xdr:col>0</xdr:col>
      <xdr:colOff>1175385</xdr:colOff>
      <xdr:row>6</xdr:row>
      <xdr:rowOff>128270</xdr:rowOff>
    </xdr:to>
    <xdr:pic>
      <xdr:nvPicPr>
        <xdr:cNvPr id="6" name="Imagen 5"/>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771525"/>
          <a:ext cx="956310" cy="899795"/>
        </a:xfrm>
        <a:prstGeom prst="rect">
          <a:avLst/>
        </a:prstGeom>
        <a:noFill/>
        <a:ln>
          <a:noFill/>
        </a:ln>
      </xdr:spPr>
    </xdr:pic>
    <xdr:clientData/>
  </xdr:twoCellAnchor>
  <xdr:twoCellAnchor editAs="oneCell">
    <xdr:from>
      <xdr:col>6</xdr:col>
      <xdr:colOff>19050</xdr:colOff>
      <xdr:row>2</xdr:row>
      <xdr:rowOff>371475</xdr:rowOff>
    </xdr:from>
    <xdr:to>
      <xdr:col>6</xdr:col>
      <xdr:colOff>1567050</xdr:colOff>
      <xdr:row>4</xdr:row>
      <xdr:rowOff>69658</xdr:rowOff>
    </xdr:to>
    <xdr:pic>
      <xdr:nvPicPr>
        <xdr:cNvPr id="7" name="Imagen 6"/>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5415" t="56113" r="40563" b="32805"/>
        <a:stretch/>
      </xdr:blipFill>
      <xdr:spPr bwMode="auto">
        <a:xfrm>
          <a:off x="10020300" y="914400"/>
          <a:ext cx="1548000" cy="288733"/>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235"/>
  <sheetViews>
    <sheetView showGridLines="0" showZeros="0" tabSelected="1" view="pageBreakPreview" zoomScaleNormal="100" zoomScaleSheetLayoutView="100" workbookViewId="0">
      <selection activeCell="D178" sqref="D178"/>
    </sheetView>
  </sheetViews>
  <sheetFormatPr baseColWidth="10" defaultColWidth="9.140625" defaultRowHeight="15" x14ac:dyDescent="0.25"/>
  <cols>
    <col min="1" max="1" width="20.5703125" style="5" customWidth="1"/>
    <col min="2" max="2" width="56.85546875" style="5" customWidth="1"/>
    <col min="3" max="3" width="13.7109375" style="5" customWidth="1"/>
    <col min="4" max="4" width="15.140625" style="5" customWidth="1"/>
    <col min="5" max="5" width="17.85546875" style="5" customWidth="1"/>
    <col min="6" max="6" width="25.85546875" style="5" customWidth="1"/>
    <col min="7" max="7" width="24.28515625" style="5" customWidth="1"/>
    <col min="8" max="8" width="22.42578125" style="5" customWidth="1"/>
    <col min="9" max="9" width="24.85546875" style="5" bestFit="1" customWidth="1"/>
    <col min="10" max="10" width="10.42578125" style="5" bestFit="1" customWidth="1"/>
    <col min="11" max="16384" width="9.140625" style="5"/>
  </cols>
  <sheetData>
    <row r="1" spans="1:7" x14ac:dyDescent="0.25">
      <c r="A1" s="3"/>
      <c r="B1" s="1" t="s">
        <v>11</v>
      </c>
      <c r="C1" s="80" t="s">
        <v>25</v>
      </c>
      <c r="D1" s="81"/>
      <c r="E1" s="81"/>
      <c r="F1" s="82"/>
      <c r="G1" s="4"/>
    </row>
    <row r="2" spans="1:7" x14ac:dyDescent="0.25">
      <c r="A2" s="6"/>
      <c r="B2" s="2" t="s">
        <v>12</v>
      </c>
      <c r="C2" s="7"/>
      <c r="D2" s="8"/>
      <c r="E2" s="8"/>
      <c r="F2" s="9"/>
      <c r="G2" s="10"/>
    </row>
    <row r="3" spans="1:7" ht="33.75" customHeight="1" x14ac:dyDescent="0.25">
      <c r="A3" s="6"/>
      <c r="B3" s="51" t="s">
        <v>23</v>
      </c>
      <c r="C3" s="92" t="s">
        <v>299</v>
      </c>
      <c r="D3" s="93"/>
      <c r="E3" s="93"/>
      <c r="F3" s="94"/>
      <c r="G3" s="10"/>
    </row>
    <row r="4" spans="1:7" ht="12.75" customHeight="1" x14ac:dyDescent="0.25">
      <c r="A4" s="6"/>
      <c r="B4" s="86"/>
      <c r="C4" s="92"/>
      <c r="D4" s="93"/>
      <c r="E4" s="93"/>
      <c r="F4" s="94"/>
      <c r="G4" s="10"/>
    </row>
    <row r="5" spans="1:7" ht="18.75" customHeight="1" thickBot="1" x14ac:dyDescent="0.3">
      <c r="A5" s="6"/>
      <c r="B5" s="87"/>
      <c r="C5" s="95"/>
      <c r="D5" s="96"/>
      <c r="E5" s="96"/>
      <c r="F5" s="97"/>
      <c r="G5" s="10"/>
    </row>
    <row r="6" spans="1:7" ht="13.5" customHeight="1" x14ac:dyDescent="0.25">
      <c r="A6" s="6"/>
      <c r="B6" s="11" t="s">
        <v>0</v>
      </c>
      <c r="C6" s="88" t="s">
        <v>19</v>
      </c>
      <c r="D6" s="89"/>
      <c r="E6" s="89"/>
      <c r="F6" s="12"/>
      <c r="G6" s="10"/>
    </row>
    <row r="7" spans="1:7" x14ac:dyDescent="0.25">
      <c r="A7" s="6"/>
      <c r="B7" s="76" t="s">
        <v>298</v>
      </c>
      <c r="C7" s="90" t="s">
        <v>20</v>
      </c>
      <c r="D7" s="91"/>
      <c r="E7" s="91"/>
      <c r="F7" s="13"/>
      <c r="G7" s="10"/>
    </row>
    <row r="8" spans="1:7" ht="17.25" customHeight="1" x14ac:dyDescent="0.25">
      <c r="A8" s="6"/>
      <c r="B8" s="76"/>
      <c r="C8" s="90" t="s">
        <v>1</v>
      </c>
      <c r="D8" s="91"/>
      <c r="E8" s="91"/>
      <c r="F8" s="14"/>
      <c r="G8" s="10"/>
    </row>
    <row r="9" spans="1:7" ht="14.25" customHeight="1" thickBot="1" x14ac:dyDescent="0.3">
      <c r="A9" s="6"/>
      <c r="B9" s="77"/>
      <c r="C9" s="74" t="s">
        <v>13</v>
      </c>
      <c r="D9" s="75"/>
      <c r="E9" s="75"/>
      <c r="F9" s="15"/>
      <c r="G9" s="16"/>
    </row>
    <row r="10" spans="1:7" ht="17.25" customHeight="1" x14ac:dyDescent="0.25">
      <c r="A10" s="6"/>
      <c r="B10" s="17" t="s">
        <v>15</v>
      </c>
      <c r="C10" s="80" t="s">
        <v>16</v>
      </c>
      <c r="D10" s="81"/>
      <c r="E10" s="81"/>
      <c r="F10" s="82"/>
      <c r="G10" s="56" t="s">
        <v>24</v>
      </c>
    </row>
    <row r="11" spans="1:7" x14ac:dyDescent="0.25">
      <c r="A11" s="6"/>
      <c r="B11" s="78"/>
      <c r="C11" s="18">
        <v>0</v>
      </c>
      <c r="D11" s="19"/>
      <c r="E11" s="19"/>
      <c r="F11" s="20"/>
      <c r="G11" s="21"/>
    </row>
    <row r="12" spans="1:7" ht="15.75" customHeight="1" thickBot="1" x14ac:dyDescent="0.3">
      <c r="A12" s="22"/>
      <c r="B12" s="79"/>
      <c r="C12" s="23"/>
      <c r="D12" s="24"/>
      <c r="E12" s="24"/>
      <c r="F12" s="25"/>
      <c r="G12" s="26"/>
    </row>
    <row r="13" spans="1:7" ht="15.75" thickBot="1" x14ac:dyDescent="0.3">
      <c r="D13" s="27"/>
    </row>
    <row r="14" spans="1:7" ht="15.75" customHeight="1" thickBot="1" x14ac:dyDescent="0.3">
      <c r="A14" s="83" t="s">
        <v>21</v>
      </c>
      <c r="B14" s="84"/>
      <c r="C14" s="84"/>
      <c r="D14" s="84"/>
      <c r="E14" s="84"/>
      <c r="F14" s="84"/>
      <c r="G14" s="85"/>
    </row>
    <row r="15" spans="1:7" ht="15.75" thickBot="1" x14ac:dyDescent="0.3">
      <c r="A15" s="28"/>
      <c r="B15" s="28"/>
      <c r="C15" s="28"/>
      <c r="D15" s="28"/>
      <c r="E15" s="28"/>
      <c r="F15" s="28"/>
      <c r="G15" s="28"/>
    </row>
    <row r="16" spans="1:7" s="33" customFormat="1" ht="40.5" customHeight="1" thickBot="1" x14ac:dyDescent="0.3">
      <c r="A16" s="29" t="s">
        <v>2</v>
      </c>
      <c r="B16" s="30" t="s">
        <v>3</v>
      </c>
      <c r="C16" s="30" t="s">
        <v>4</v>
      </c>
      <c r="D16" s="30" t="s">
        <v>5</v>
      </c>
      <c r="E16" s="31" t="s">
        <v>17</v>
      </c>
      <c r="F16" s="31" t="s">
        <v>18</v>
      </c>
      <c r="G16" s="32" t="s">
        <v>6</v>
      </c>
    </row>
    <row r="17" spans="1:9" s="36" customFormat="1" ht="30" customHeight="1" x14ac:dyDescent="0.25">
      <c r="A17" s="42"/>
      <c r="B17" s="50" t="str">
        <f>+B7</f>
        <v>Rehabilitación del Hospital Regional de Ameca, CLUES JCSSA000165 en el municipio de Ameca, Jalisco.</v>
      </c>
      <c r="C17" s="43"/>
      <c r="D17" s="44"/>
      <c r="E17" s="45"/>
      <c r="F17" s="46"/>
      <c r="G17" s="47"/>
      <c r="I17" s="37"/>
    </row>
    <row r="18" spans="1:9" s="36" customFormat="1" x14ac:dyDescent="0.25">
      <c r="A18" s="64" t="s">
        <v>26</v>
      </c>
      <c r="B18" s="64" t="s">
        <v>27</v>
      </c>
      <c r="C18" s="65"/>
      <c r="D18" s="66"/>
      <c r="E18" s="67"/>
      <c r="F18" s="68"/>
      <c r="G18" s="69">
        <f>+G19+G26</f>
        <v>0</v>
      </c>
      <c r="I18" s="37"/>
    </row>
    <row r="19" spans="1:9" s="36" customFormat="1" x14ac:dyDescent="0.25">
      <c r="A19" s="61" t="s">
        <v>14</v>
      </c>
      <c r="B19" s="62" t="s">
        <v>28</v>
      </c>
      <c r="C19" s="34"/>
      <c r="D19" s="35"/>
      <c r="E19" s="34"/>
      <c r="F19" s="34"/>
      <c r="G19" s="63">
        <f>SUM(G20:G25)</f>
        <v>0</v>
      </c>
      <c r="I19" s="37"/>
    </row>
    <row r="20" spans="1:9" s="36" customFormat="1" ht="51" x14ac:dyDescent="0.25">
      <c r="A20" s="42" t="s">
        <v>29</v>
      </c>
      <c r="B20" s="55" t="s">
        <v>30</v>
      </c>
      <c r="C20" s="49" t="s">
        <v>31</v>
      </c>
      <c r="D20" s="48">
        <v>4010.15</v>
      </c>
      <c r="E20" s="71"/>
      <c r="F20" s="57"/>
      <c r="G20" s="70">
        <f>ROUND(E20*D20,2)</f>
        <v>0</v>
      </c>
      <c r="H20" s="72"/>
      <c r="I20" s="37"/>
    </row>
    <row r="21" spans="1:9" s="36" customFormat="1" ht="25.5" x14ac:dyDescent="0.25">
      <c r="A21" s="42" t="s">
        <v>32</v>
      </c>
      <c r="B21" s="55" t="s">
        <v>33</v>
      </c>
      <c r="C21" s="49" t="s">
        <v>31</v>
      </c>
      <c r="D21" s="48">
        <v>4010.15</v>
      </c>
      <c r="E21" s="71"/>
      <c r="F21" s="57"/>
      <c r="G21" s="70">
        <f t="shared" ref="G21:G84" si="0">ROUND(E21*D21,2)</f>
        <v>0</v>
      </c>
      <c r="H21" s="72"/>
      <c r="I21" s="37"/>
    </row>
    <row r="22" spans="1:9" s="36" customFormat="1" ht="38.25" x14ac:dyDescent="0.25">
      <c r="A22" s="42" t="s">
        <v>34</v>
      </c>
      <c r="B22" s="55" t="s">
        <v>35</v>
      </c>
      <c r="C22" s="49" t="s">
        <v>31</v>
      </c>
      <c r="D22" s="48">
        <v>357.79</v>
      </c>
      <c r="E22" s="71"/>
      <c r="F22" s="57"/>
      <c r="G22" s="70">
        <f t="shared" si="0"/>
        <v>0</v>
      </c>
      <c r="H22" s="72"/>
      <c r="I22" s="37"/>
    </row>
    <row r="23" spans="1:9" s="36" customFormat="1" ht="51" x14ac:dyDescent="0.25">
      <c r="A23" s="42" t="s">
        <v>36</v>
      </c>
      <c r="B23" s="55" t="s">
        <v>37</v>
      </c>
      <c r="C23" s="49" t="s">
        <v>38</v>
      </c>
      <c r="D23" s="48">
        <v>2134.1799999999998</v>
      </c>
      <c r="E23" s="71"/>
      <c r="F23" s="57"/>
      <c r="G23" s="70">
        <f t="shared" si="0"/>
        <v>0</v>
      </c>
      <c r="H23" s="72"/>
      <c r="I23" s="37"/>
    </row>
    <row r="24" spans="1:9" s="36" customFormat="1" ht="51" x14ac:dyDescent="0.25">
      <c r="A24" s="42" t="s">
        <v>39</v>
      </c>
      <c r="B24" s="55" t="s">
        <v>40</v>
      </c>
      <c r="C24" s="49" t="s">
        <v>41</v>
      </c>
      <c r="D24" s="48">
        <v>215.9</v>
      </c>
      <c r="E24" s="71"/>
      <c r="F24" s="57"/>
      <c r="G24" s="70">
        <f t="shared" si="0"/>
        <v>0</v>
      </c>
      <c r="H24" s="72"/>
      <c r="I24" s="37"/>
    </row>
    <row r="25" spans="1:9" s="36" customFormat="1" ht="38.25" x14ac:dyDescent="0.25">
      <c r="A25" s="42" t="s">
        <v>42</v>
      </c>
      <c r="B25" s="55" t="s">
        <v>43</v>
      </c>
      <c r="C25" s="49" t="s">
        <v>44</v>
      </c>
      <c r="D25" s="48">
        <v>2159.02</v>
      </c>
      <c r="E25" s="71"/>
      <c r="F25" s="57"/>
      <c r="G25" s="70">
        <f t="shared" si="0"/>
        <v>0</v>
      </c>
      <c r="H25" s="72"/>
      <c r="I25" s="37"/>
    </row>
    <row r="26" spans="1:9" s="36" customFormat="1" x14ac:dyDescent="0.25">
      <c r="A26" s="61" t="s">
        <v>45</v>
      </c>
      <c r="B26" s="62" t="s">
        <v>46</v>
      </c>
      <c r="C26" s="34"/>
      <c r="D26" s="35">
        <v>0</v>
      </c>
      <c r="E26" s="34"/>
      <c r="F26" s="34"/>
      <c r="G26" s="63">
        <f>SUM(G27:G28)</f>
        <v>0</v>
      </c>
      <c r="H26" s="72"/>
      <c r="I26" s="37"/>
    </row>
    <row r="27" spans="1:9" s="36" customFormat="1" ht="51" x14ac:dyDescent="0.25">
      <c r="A27" s="42" t="s">
        <v>47</v>
      </c>
      <c r="B27" s="55" t="s">
        <v>48</v>
      </c>
      <c r="C27" s="49" t="s">
        <v>31</v>
      </c>
      <c r="D27" s="48">
        <v>4010.15</v>
      </c>
      <c r="E27" s="71"/>
      <c r="F27" s="57"/>
      <c r="G27" s="70">
        <f t="shared" si="0"/>
        <v>0</v>
      </c>
      <c r="H27" s="72"/>
      <c r="I27" s="37"/>
    </row>
    <row r="28" spans="1:9" s="36" customFormat="1" ht="63.75" x14ac:dyDescent="0.25">
      <c r="A28" s="42" t="s">
        <v>49</v>
      </c>
      <c r="B28" s="55" t="s">
        <v>50</v>
      </c>
      <c r="C28" s="49" t="s">
        <v>31</v>
      </c>
      <c r="D28" s="48">
        <v>2337.7199999999998</v>
      </c>
      <c r="E28" s="71"/>
      <c r="F28" s="57"/>
      <c r="G28" s="70">
        <f t="shared" si="0"/>
        <v>0</v>
      </c>
      <c r="H28" s="72"/>
      <c r="I28" s="37"/>
    </row>
    <row r="29" spans="1:9" s="36" customFormat="1" x14ac:dyDescent="0.25">
      <c r="A29" s="64" t="s">
        <v>51</v>
      </c>
      <c r="B29" s="64" t="s">
        <v>52</v>
      </c>
      <c r="C29" s="65"/>
      <c r="D29" s="66">
        <v>0</v>
      </c>
      <c r="E29" s="67"/>
      <c r="F29" s="68"/>
      <c r="G29" s="69">
        <f>+G30+G32+G35+G54+G57+G60+G64+G70+G73+G87+G93</f>
        <v>0</v>
      </c>
      <c r="H29" s="72"/>
      <c r="I29" s="37"/>
    </row>
    <row r="30" spans="1:9" s="36" customFormat="1" x14ac:dyDescent="0.25">
      <c r="A30" s="61" t="s">
        <v>53</v>
      </c>
      <c r="B30" s="62" t="s">
        <v>28</v>
      </c>
      <c r="C30" s="34"/>
      <c r="D30" s="35">
        <v>0</v>
      </c>
      <c r="E30" s="34"/>
      <c r="F30" s="34"/>
      <c r="G30" s="63">
        <f>SUM(G31)</f>
        <v>0</v>
      </c>
      <c r="H30" s="72"/>
      <c r="I30" s="37"/>
    </row>
    <row r="31" spans="1:9" s="36" customFormat="1" ht="25.5" x14ac:dyDescent="0.25">
      <c r="A31" s="42" t="s">
        <v>54</v>
      </c>
      <c r="B31" s="55" t="s">
        <v>55</v>
      </c>
      <c r="C31" s="49" t="s">
        <v>31</v>
      </c>
      <c r="D31" s="48">
        <v>778.61</v>
      </c>
      <c r="E31" s="71"/>
      <c r="F31" s="57"/>
      <c r="G31" s="70">
        <f t="shared" si="0"/>
        <v>0</v>
      </c>
      <c r="H31" s="72"/>
      <c r="I31" s="37"/>
    </row>
    <row r="32" spans="1:9" s="36" customFormat="1" x14ac:dyDescent="0.25">
      <c r="A32" s="61" t="s">
        <v>56</v>
      </c>
      <c r="B32" s="62" t="s">
        <v>57</v>
      </c>
      <c r="C32" s="34"/>
      <c r="D32" s="35">
        <v>0</v>
      </c>
      <c r="E32" s="34"/>
      <c r="F32" s="34"/>
      <c r="G32" s="63">
        <f>SUM(G33:G34)</f>
        <v>0</v>
      </c>
      <c r="H32" s="72"/>
      <c r="I32" s="37"/>
    </row>
    <row r="33" spans="1:9" s="36" customFormat="1" ht="38.25" x14ac:dyDescent="0.25">
      <c r="A33" s="42" t="s">
        <v>58</v>
      </c>
      <c r="B33" s="55" t="s">
        <v>59</v>
      </c>
      <c r="C33" s="49" t="s">
        <v>31</v>
      </c>
      <c r="D33" s="48">
        <v>41.92</v>
      </c>
      <c r="E33" s="71"/>
      <c r="F33" s="57"/>
      <c r="G33" s="70">
        <f t="shared" si="0"/>
        <v>0</v>
      </c>
      <c r="H33" s="72"/>
      <c r="I33" s="37"/>
    </row>
    <row r="34" spans="1:9" s="36" customFormat="1" ht="38.25" x14ac:dyDescent="0.25">
      <c r="A34" s="42" t="s">
        <v>60</v>
      </c>
      <c r="B34" s="55" t="s">
        <v>61</v>
      </c>
      <c r="C34" s="49" t="s">
        <v>31</v>
      </c>
      <c r="D34" s="48">
        <v>50.79</v>
      </c>
      <c r="E34" s="71"/>
      <c r="F34" s="57"/>
      <c r="G34" s="70">
        <f t="shared" si="0"/>
        <v>0</v>
      </c>
      <c r="H34" s="72"/>
      <c r="I34" s="37"/>
    </row>
    <row r="35" spans="1:9" s="36" customFormat="1" x14ac:dyDescent="0.25">
      <c r="A35" s="61" t="s">
        <v>62</v>
      </c>
      <c r="B35" s="62" t="s">
        <v>63</v>
      </c>
      <c r="C35" s="34"/>
      <c r="D35" s="35">
        <v>0</v>
      </c>
      <c r="E35" s="34"/>
      <c r="F35" s="34"/>
      <c r="G35" s="63">
        <f>SUM(G36:G53)</f>
        <v>0</v>
      </c>
      <c r="H35" s="72"/>
      <c r="I35" s="37"/>
    </row>
    <row r="36" spans="1:9" s="36" customFormat="1" ht="38.25" x14ac:dyDescent="0.25">
      <c r="A36" s="42" t="s">
        <v>64</v>
      </c>
      <c r="B36" s="55" t="s">
        <v>65</v>
      </c>
      <c r="C36" s="49" t="s">
        <v>41</v>
      </c>
      <c r="D36" s="48">
        <v>13.99</v>
      </c>
      <c r="E36" s="71"/>
      <c r="F36" s="57"/>
      <c r="G36" s="70">
        <f t="shared" si="0"/>
        <v>0</v>
      </c>
      <c r="H36" s="72"/>
      <c r="I36" s="37"/>
    </row>
    <row r="37" spans="1:9" s="36" customFormat="1" ht="51" x14ac:dyDescent="0.25">
      <c r="A37" s="42" t="s">
        <v>66</v>
      </c>
      <c r="B37" s="55" t="s">
        <v>67</v>
      </c>
      <c r="C37" s="49" t="s">
        <v>41</v>
      </c>
      <c r="D37" s="48">
        <v>9.85</v>
      </c>
      <c r="E37" s="71"/>
      <c r="F37" s="57"/>
      <c r="G37" s="70">
        <f t="shared" si="0"/>
        <v>0</v>
      </c>
      <c r="H37" s="72"/>
      <c r="I37" s="37"/>
    </row>
    <row r="38" spans="1:9" s="36" customFormat="1" ht="63.75" x14ac:dyDescent="0.25">
      <c r="A38" s="42" t="s">
        <v>68</v>
      </c>
      <c r="B38" s="55" t="s">
        <v>69</v>
      </c>
      <c r="C38" s="49" t="s">
        <v>41</v>
      </c>
      <c r="D38" s="48">
        <v>4.1399999999999997</v>
      </c>
      <c r="E38" s="71"/>
      <c r="F38" s="57"/>
      <c r="G38" s="70">
        <f t="shared" si="0"/>
        <v>0</v>
      </c>
      <c r="H38" s="72"/>
      <c r="I38" s="37"/>
    </row>
    <row r="39" spans="1:9" s="36" customFormat="1" ht="51" x14ac:dyDescent="0.25">
      <c r="A39" s="42" t="s">
        <v>70</v>
      </c>
      <c r="B39" s="55" t="s">
        <v>71</v>
      </c>
      <c r="C39" s="49" t="s">
        <v>72</v>
      </c>
      <c r="D39" s="48">
        <v>5</v>
      </c>
      <c r="E39" s="71"/>
      <c r="F39" s="57"/>
      <c r="G39" s="70">
        <f t="shared" si="0"/>
        <v>0</v>
      </c>
      <c r="H39" s="72"/>
      <c r="I39" s="37"/>
    </row>
    <row r="40" spans="1:9" s="36" customFormat="1" ht="51" x14ac:dyDescent="0.25">
      <c r="A40" s="42" t="s">
        <v>73</v>
      </c>
      <c r="B40" s="55" t="s">
        <v>74</v>
      </c>
      <c r="C40" s="49" t="s">
        <v>38</v>
      </c>
      <c r="D40" s="48">
        <v>12.09</v>
      </c>
      <c r="E40" s="71"/>
      <c r="F40" s="57"/>
      <c r="G40" s="70">
        <f t="shared" si="0"/>
        <v>0</v>
      </c>
      <c r="H40" s="72"/>
      <c r="I40" s="37"/>
    </row>
    <row r="41" spans="1:9" s="36" customFormat="1" ht="63.75" x14ac:dyDescent="0.25">
      <c r="A41" s="42" t="s">
        <v>75</v>
      </c>
      <c r="B41" s="55" t="s">
        <v>76</v>
      </c>
      <c r="C41" s="49" t="s">
        <v>38</v>
      </c>
      <c r="D41" s="48">
        <v>13.78</v>
      </c>
      <c r="E41" s="71"/>
      <c r="F41" s="57"/>
      <c r="G41" s="70">
        <f t="shared" si="0"/>
        <v>0</v>
      </c>
      <c r="H41" s="72"/>
      <c r="I41" s="37"/>
    </row>
    <row r="42" spans="1:9" s="36" customFormat="1" ht="38.25" x14ac:dyDescent="0.25">
      <c r="A42" s="42" t="s">
        <v>77</v>
      </c>
      <c r="B42" s="55" t="s">
        <v>78</v>
      </c>
      <c r="C42" s="49" t="s">
        <v>31</v>
      </c>
      <c r="D42" s="48">
        <v>20.68</v>
      </c>
      <c r="E42" s="71"/>
      <c r="F42" s="57"/>
      <c r="G42" s="70">
        <f t="shared" si="0"/>
        <v>0</v>
      </c>
      <c r="H42" s="72"/>
      <c r="I42" s="37"/>
    </row>
    <row r="43" spans="1:9" s="36" customFormat="1" ht="38.25" x14ac:dyDescent="0.25">
      <c r="A43" s="42" t="s">
        <v>79</v>
      </c>
      <c r="B43" s="55" t="s">
        <v>80</v>
      </c>
      <c r="C43" s="49" t="s">
        <v>81</v>
      </c>
      <c r="D43" s="48">
        <v>1656.22</v>
      </c>
      <c r="E43" s="71"/>
      <c r="F43" s="57"/>
      <c r="G43" s="70">
        <f t="shared" si="0"/>
        <v>0</v>
      </c>
      <c r="H43" s="72"/>
      <c r="I43" s="37"/>
    </row>
    <row r="44" spans="1:9" s="36" customFormat="1" ht="63.75" x14ac:dyDescent="0.25">
      <c r="A44" s="42" t="s">
        <v>82</v>
      </c>
      <c r="B44" s="55" t="s">
        <v>83</v>
      </c>
      <c r="C44" s="49" t="s">
        <v>31</v>
      </c>
      <c r="D44" s="48">
        <v>65.459999999999994</v>
      </c>
      <c r="E44" s="71"/>
      <c r="F44" s="57"/>
      <c r="G44" s="70">
        <f t="shared" si="0"/>
        <v>0</v>
      </c>
      <c r="H44" s="72"/>
      <c r="I44" s="37"/>
    </row>
    <row r="45" spans="1:9" s="36" customFormat="1" ht="38.25" x14ac:dyDescent="0.25">
      <c r="A45" s="42" t="s">
        <v>84</v>
      </c>
      <c r="B45" s="55" t="s">
        <v>35</v>
      </c>
      <c r="C45" s="49" t="s">
        <v>31</v>
      </c>
      <c r="D45" s="48">
        <v>65.459999999999994</v>
      </c>
      <c r="E45" s="71"/>
      <c r="F45" s="57"/>
      <c r="G45" s="70">
        <f t="shared" si="0"/>
        <v>0</v>
      </c>
      <c r="H45" s="72"/>
      <c r="I45" s="37"/>
    </row>
    <row r="46" spans="1:9" s="36" customFormat="1" ht="38.25" x14ac:dyDescent="0.25">
      <c r="A46" s="42" t="s">
        <v>85</v>
      </c>
      <c r="B46" s="55" t="s">
        <v>86</v>
      </c>
      <c r="C46" s="49" t="s">
        <v>31</v>
      </c>
      <c r="D46" s="48">
        <v>65.459999999999994</v>
      </c>
      <c r="E46" s="71"/>
      <c r="F46" s="57"/>
      <c r="G46" s="70">
        <f t="shared" si="0"/>
        <v>0</v>
      </c>
      <c r="H46" s="72"/>
      <c r="I46" s="37"/>
    </row>
    <row r="47" spans="1:9" s="36" customFormat="1" ht="76.5" x14ac:dyDescent="0.25">
      <c r="A47" s="42" t="s">
        <v>87</v>
      </c>
      <c r="B47" s="55" t="s">
        <v>88</v>
      </c>
      <c r="C47" s="49" t="s">
        <v>31</v>
      </c>
      <c r="D47" s="48">
        <v>157.61000000000001</v>
      </c>
      <c r="E47" s="71"/>
      <c r="F47" s="57"/>
      <c r="G47" s="70">
        <f t="shared" si="0"/>
        <v>0</v>
      </c>
      <c r="H47" s="72"/>
      <c r="I47" s="37"/>
    </row>
    <row r="48" spans="1:9" s="36" customFormat="1" ht="38.25" x14ac:dyDescent="0.25">
      <c r="A48" s="42" t="s">
        <v>89</v>
      </c>
      <c r="B48" s="55" t="s">
        <v>90</v>
      </c>
      <c r="C48" s="49" t="s">
        <v>38</v>
      </c>
      <c r="D48" s="48">
        <v>5.48</v>
      </c>
      <c r="E48" s="71"/>
      <c r="F48" s="57"/>
      <c r="G48" s="70">
        <f t="shared" si="0"/>
        <v>0</v>
      </c>
      <c r="H48" s="72"/>
      <c r="I48" s="37"/>
    </row>
    <row r="49" spans="1:9" s="36" customFormat="1" ht="76.5" x14ac:dyDescent="0.25">
      <c r="A49" s="42" t="s">
        <v>91</v>
      </c>
      <c r="B49" s="55" t="s">
        <v>92</v>
      </c>
      <c r="C49" s="49" t="s">
        <v>38</v>
      </c>
      <c r="D49" s="48">
        <v>25.47</v>
      </c>
      <c r="E49" s="71"/>
      <c r="F49" s="57"/>
      <c r="G49" s="70">
        <f t="shared" si="0"/>
        <v>0</v>
      </c>
      <c r="H49" s="72"/>
      <c r="I49" s="37"/>
    </row>
    <row r="50" spans="1:9" s="36" customFormat="1" ht="38.25" x14ac:dyDescent="0.25">
      <c r="A50" s="42" t="s">
        <v>93</v>
      </c>
      <c r="B50" s="55" t="s">
        <v>94</v>
      </c>
      <c r="C50" s="49" t="s">
        <v>41</v>
      </c>
      <c r="D50" s="48">
        <v>47.16</v>
      </c>
      <c r="E50" s="71"/>
      <c r="F50" s="57"/>
      <c r="G50" s="70">
        <f t="shared" si="0"/>
        <v>0</v>
      </c>
      <c r="H50" s="72"/>
      <c r="I50" s="37"/>
    </row>
    <row r="51" spans="1:9" s="36" customFormat="1" ht="25.5" x14ac:dyDescent="0.25">
      <c r="A51" s="42" t="s">
        <v>95</v>
      </c>
      <c r="B51" s="55" t="s">
        <v>96</v>
      </c>
      <c r="C51" s="49" t="s">
        <v>31</v>
      </c>
      <c r="D51" s="48">
        <v>36.28</v>
      </c>
      <c r="E51" s="71"/>
      <c r="F51" s="57"/>
      <c r="G51" s="70">
        <f t="shared" si="0"/>
        <v>0</v>
      </c>
      <c r="H51" s="72"/>
      <c r="I51" s="37"/>
    </row>
    <row r="52" spans="1:9" s="36" customFormat="1" ht="89.25" x14ac:dyDescent="0.25">
      <c r="A52" s="42" t="s">
        <v>97</v>
      </c>
      <c r="B52" s="55" t="s">
        <v>98</v>
      </c>
      <c r="C52" s="49" t="s">
        <v>31</v>
      </c>
      <c r="D52" s="48">
        <v>52.4</v>
      </c>
      <c r="E52" s="71"/>
      <c r="F52" s="57"/>
      <c r="G52" s="70">
        <f t="shared" si="0"/>
        <v>0</v>
      </c>
      <c r="H52" s="72"/>
      <c r="I52" s="37"/>
    </row>
    <row r="53" spans="1:9" s="36" customFormat="1" ht="89.25" x14ac:dyDescent="0.25">
      <c r="A53" s="42" t="s">
        <v>99</v>
      </c>
      <c r="B53" s="55" t="s">
        <v>100</v>
      </c>
      <c r="C53" s="49" t="s">
        <v>38</v>
      </c>
      <c r="D53" s="48">
        <v>25.47</v>
      </c>
      <c r="E53" s="71"/>
      <c r="F53" s="57"/>
      <c r="G53" s="70">
        <f t="shared" si="0"/>
        <v>0</v>
      </c>
      <c r="H53" s="72"/>
      <c r="I53" s="37"/>
    </row>
    <row r="54" spans="1:9" s="36" customFormat="1" x14ac:dyDescent="0.25">
      <c r="A54" s="61" t="s">
        <v>101</v>
      </c>
      <c r="B54" s="62" t="s">
        <v>102</v>
      </c>
      <c r="C54" s="34"/>
      <c r="D54" s="35">
        <v>0</v>
      </c>
      <c r="E54" s="34"/>
      <c r="F54" s="34"/>
      <c r="G54" s="63">
        <f>SUM(G55:G56)</f>
        <v>0</v>
      </c>
      <c r="H54" s="72"/>
      <c r="I54" s="37"/>
    </row>
    <row r="55" spans="1:9" s="36" customFormat="1" ht="153" x14ac:dyDescent="0.25">
      <c r="A55" s="42" t="s">
        <v>103</v>
      </c>
      <c r="B55" s="55" t="s">
        <v>104</v>
      </c>
      <c r="C55" s="49" t="s">
        <v>72</v>
      </c>
      <c r="D55" s="48">
        <v>6</v>
      </c>
      <c r="E55" s="71"/>
      <c r="F55" s="57"/>
      <c r="G55" s="70">
        <f t="shared" si="0"/>
        <v>0</v>
      </c>
      <c r="H55" s="72"/>
      <c r="I55" s="37"/>
    </row>
    <row r="56" spans="1:9" s="36" customFormat="1" ht="51" x14ac:dyDescent="0.25">
      <c r="A56" s="42" t="s">
        <v>105</v>
      </c>
      <c r="B56" s="55" t="s">
        <v>106</v>
      </c>
      <c r="C56" s="49" t="s">
        <v>72</v>
      </c>
      <c r="D56" s="48">
        <v>6</v>
      </c>
      <c r="E56" s="71"/>
      <c r="F56" s="57"/>
      <c r="G56" s="70">
        <f t="shared" si="0"/>
        <v>0</v>
      </c>
      <c r="H56" s="72"/>
      <c r="I56" s="37"/>
    </row>
    <row r="57" spans="1:9" s="36" customFormat="1" x14ac:dyDescent="0.25">
      <c r="A57" s="61" t="s">
        <v>107</v>
      </c>
      <c r="B57" s="62" t="s">
        <v>108</v>
      </c>
      <c r="C57" s="34"/>
      <c r="D57" s="35">
        <v>0</v>
      </c>
      <c r="E57" s="34"/>
      <c r="F57" s="34"/>
      <c r="G57" s="63">
        <f>SUM(G58:G59)</f>
        <v>0</v>
      </c>
      <c r="H57" s="72"/>
      <c r="I57" s="37"/>
    </row>
    <row r="58" spans="1:9" s="36" customFormat="1" ht="63.75" x14ac:dyDescent="0.25">
      <c r="A58" s="42" t="s">
        <v>109</v>
      </c>
      <c r="B58" s="55" t="s">
        <v>110</v>
      </c>
      <c r="C58" s="49" t="s">
        <v>31</v>
      </c>
      <c r="D58" s="48">
        <v>58.36</v>
      </c>
      <c r="E58" s="71"/>
      <c r="F58" s="57"/>
      <c r="G58" s="70">
        <f t="shared" si="0"/>
        <v>0</v>
      </c>
      <c r="H58" s="72"/>
      <c r="I58" s="37"/>
    </row>
    <row r="59" spans="1:9" s="36" customFormat="1" ht="76.5" x14ac:dyDescent="0.25">
      <c r="A59" s="42" t="s">
        <v>111</v>
      </c>
      <c r="B59" s="55" t="s">
        <v>112</v>
      </c>
      <c r="C59" s="49" t="s">
        <v>31</v>
      </c>
      <c r="D59" s="48">
        <v>60.79</v>
      </c>
      <c r="E59" s="71"/>
      <c r="F59" s="57"/>
      <c r="G59" s="70">
        <f t="shared" si="0"/>
        <v>0</v>
      </c>
      <c r="H59" s="72"/>
      <c r="I59" s="37"/>
    </row>
    <row r="60" spans="1:9" s="36" customFormat="1" x14ac:dyDescent="0.25">
      <c r="A60" s="61" t="s">
        <v>113</v>
      </c>
      <c r="B60" s="62" t="s">
        <v>114</v>
      </c>
      <c r="C60" s="34"/>
      <c r="D60" s="35">
        <v>0</v>
      </c>
      <c r="E60" s="34"/>
      <c r="F60" s="34"/>
      <c r="G60" s="63">
        <f>SUM(G61:G63)</f>
        <v>0</v>
      </c>
      <c r="H60" s="72"/>
      <c r="I60" s="37"/>
    </row>
    <row r="61" spans="1:9" s="36" customFormat="1" ht="63.75" x14ac:dyDescent="0.25">
      <c r="A61" s="42" t="s">
        <v>115</v>
      </c>
      <c r="B61" s="55" t="s">
        <v>116</v>
      </c>
      <c r="C61" s="49" t="s">
        <v>31</v>
      </c>
      <c r="D61" s="48">
        <v>499.79</v>
      </c>
      <c r="E61" s="71"/>
      <c r="F61" s="57"/>
      <c r="G61" s="70">
        <f t="shared" si="0"/>
        <v>0</v>
      </c>
      <c r="H61" s="72"/>
      <c r="I61" s="37"/>
    </row>
    <row r="62" spans="1:9" s="36" customFormat="1" ht="89.25" x14ac:dyDescent="0.25">
      <c r="A62" s="42" t="s">
        <v>117</v>
      </c>
      <c r="B62" s="55" t="s">
        <v>118</v>
      </c>
      <c r="C62" s="49" t="s">
        <v>72</v>
      </c>
      <c r="D62" s="48">
        <v>1</v>
      </c>
      <c r="E62" s="71"/>
      <c r="F62" s="57"/>
      <c r="G62" s="70">
        <f t="shared" si="0"/>
        <v>0</v>
      </c>
      <c r="H62" s="72"/>
      <c r="I62" s="37"/>
    </row>
    <row r="63" spans="1:9" s="36" customFormat="1" ht="89.25" x14ac:dyDescent="0.25">
      <c r="A63" s="42" t="s">
        <v>119</v>
      </c>
      <c r="B63" s="55" t="s">
        <v>120</v>
      </c>
      <c r="C63" s="49" t="s">
        <v>31</v>
      </c>
      <c r="D63" s="48">
        <v>55.54</v>
      </c>
      <c r="E63" s="71"/>
      <c r="F63" s="57"/>
      <c r="G63" s="70">
        <f t="shared" si="0"/>
        <v>0</v>
      </c>
      <c r="H63" s="72"/>
      <c r="I63" s="37"/>
    </row>
    <row r="64" spans="1:9" s="36" customFormat="1" x14ac:dyDescent="0.25">
      <c r="A64" s="61" t="s">
        <v>121</v>
      </c>
      <c r="B64" s="62" t="s">
        <v>122</v>
      </c>
      <c r="C64" s="34"/>
      <c r="D64" s="35">
        <v>0</v>
      </c>
      <c r="E64" s="34"/>
      <c r="F64" s="34"/>
      <c r="G64" s="63">
        <f>SUM(G65:G69)</f>
        <v>0</v>
      </c>
      <c r="H64" s="72"/>
      <c r="I64" s="37"/>
    </row>
    <row r="65" spans="1:9" s="36" customFormat="1" ht="89.25" x14ac:dyDescent="0.25">
      <c r="A65" s="42" t="s">
        <v>123</v>
      </c>
      <c r="B65" s="55" t="s">
        <v>124</v>
      </c>
      <c r="C65" s="49" t="s">
        <v>31</v>
      </c>
      <c r="D65" s="48">
        <v>345.43</v>
      </c>
      <c r="E65" s="71"/>
      <c r="F65" s="57"/>
      <c r="G65" s="70">
        <f t="shared" si="0"/>
        <v>0</v>
      </c>
      <c r="H65" s="72"/>
      <c r="I65" s="37"/>
    </row>
    <row r="66" spans="1:9" s="36" customFormat="1" ht="102" x14ac:dyDescent="0.25">
      <c r="A66" s="42" t="s">
        <v>125</v>
      </c>
      <c r="B66" s="55" t="s">
        <v>126</v>
      </c>
      <c r="C66" s="49" t="s">
        <v>38</v>
      </c>
      <c r="D66" s="48">
        <v>88.67</v>
      </c>
      <c r="E66" s="71"/>
      <c r="F66" s="57"/>
      <c r="G66" s="70">
        <f t="shared" si="0"/>
        <v>0</v>
      </c>
      <c r="H66" s="72"/>
      <c r="I66" s="37"/>
    </row>
    <row r="67" spans="1:9" s="36" customFormat="1" ht="51" x14ac:dyDescent="0.25">
      <c r="A67" s="42" t="s">
        <v>127</v>
      </c>
      <c r="B67" s="55" t="s">
        <v>128</v>
      </c>
      <c r="C67" s="49" t="s">
        <v>31</v>
      </c>
      <c r="D67" s="48">
        <v>581.69000000000005</v>
      </c>
      <c r="E67" s="71"/>
      <c r="F67" s="57"/>
      <c r="G67" s="70">
        <f t="shared" si="0"/>
        <v>0</v>
      </c>
      <c r="H67" s="72"/>
      <c r="I67" s="37"/>
    </row>
    <row r="68" spans="1:9" s="36" customFormat="1" ht="51" x14ac:dyDescent="0.25">
      <c r="A68" s="42" t="s">
        <v>129</v>
      </c>
      <c r="B68" s="55" t="s">
        <v>130</v>
      </c>
      <c r="C68" s="49" t="s">
        <v>72</v>
      </c>
      <c r="D68" s="48">
        <v>1</v>
      </c>
      <c r="E68" s="71"/>
      <c r="F68" s="57"/>
      <c r="G68" s="70">
        <f t="shared" si="0"/>
        <v>0</v>
      </c>
      <c r="H68" s="72"/>
      <c r="I68" s="37"/>
    </row>
    <row r="69" spans="1:9" s="36" customFormat="1" ht="63.75" x14ac:dyDescent="0.25">
      <c r="A69" s="42" t="s">
        <v>131</v>
      </c>
      <c r="B69" s="55" t="s">
        <v>132</v>
      </c>
      <c r="C69" s="49" t="s">
        <v>31</v>
      </c>
      <c r="D69" s="48">
        <v>100.76</v>
      </c>
      <c r="E69" s="71"/>
      <c r="F69" s="57"/>
      <c r="G69" s="70">
        <f t="shared" si="0"/>
        <v>0</v>
      </c>
      <c r="H69" s="72"/>
      <c r="I69" s="37"/>
    </row>
    <row r="70" spans="1:9" s="36" customFormat="1" x14ac:dyDescent="0.25">
      <c r="A70" s="61" t="s">
        <v>133</v>
      </c>
      <c r="B70" s="62" t="s">
        <v>134</v>
      </c>
      <c r="C70" s="34"/>
      <c r="D70" s="35">
        <v>0</v>
      </c>
      <c r="E70" s="34"/>
      <c r="F70" s="34"/>
      <c r="G70" s="63">
        <f>SUM(G71:G72)</f>
        <v>0</v>
      </c>
      <c r="H70" s="72"/>
      <c r="I70" s="37"/>
    </row>
    <row r="71" spans="1:9" s="36" customFormat="1" ht="102" x14ac:dyDescent="0.25">
      <c r="A71" s="42" t="s">
        <v>135</v>
      </c>
      <c r="B71" s="55" t="s">
        <v>136</v>
      </c>
      <c r="C71" s="49" t="s">
        <v>72</v>
      </c>
      <c r="D71" s="48">
        <v>9</v>
      </c>
      <c r="E71" s="71"/>
      <c r="F71" s="57"/>
      <c r="G71" s="70">
        <f t="shared" si="0"/>
        <v>0</v>
      </c>
      <c r="H71" s="72"/>
      <c r="I71" s="37"/>
    </row>
    <row r="72" spans="1:9" s="36" customFormat="1" ht="76.5" x14ac:dyDescent="0.25">
      <c r="A72" s="42" t="s">
        <v>137</v>
      </c>
      <c r="B72" s="55" t="s">
        <v>138</v>
      </c>
      <c r="C72" s="49" t="s">
        <v>72</v>
      </c>
      <c r="D72" s="48">
        <v>9</v>
      </c>
      <c r="E72" s="71"/>
      <c r="F72" s="57"/>
      <c r="G72" s="70">
        <f t="shared" si="0"/>
        <v>0</v>
      </c>
      <c r="H72" s="72"/>
      <c r="I72" s="37"/>
    </row>
    <row r="73" spans="1:9" s="36" customFormat="1" x14ac:dyDescent="0.25">
      <c r="A73" s="61" t="s">
        <v>139</v>
      </c>
      <c r="B73" s="62" t="s">
        <v>140</v>
      </c>
      <c r="C73" s="34"/>
      <c r="D73" s="35">
        <v>0</v>
      </c>
      <c r="E73" s="34"/>
      <c r="F73" s="34"/>
      <c r="G73" s="63">
        <f>SUM(G74:G86)</f>
        <v>0</v>
      </c>
      <c r="H73" s="72"/>
      <c r="I73" s="37"/>
    </row>
    <row r="74" spans="1:9" s="36" customFormat="1" ht="51" x14ac:dyDescent="0.25">
      <c r="A74" s="42" t="s">
        <v>141</v>
      </c>
      <c r="B74" s="55" t="s">
        <v>142</v>
      </c>
      <c r="C74" s="49" t="s">
        <v>72</v>
      </c>
      <c r="D74" s="48">
        <v>11</v>
      </c>
      <c r="E74" s="71"/>
      <c r="F74" s="57"/>
      <c r="G74" s="70">
        <f t="shared" si="0"/>
        <v>0</v>
      </c>
      <c r="H74" s="72"/>
      <c r="I74" s="37"/>
    </row>
    <row r="75" spans="1:9" s="36" customFormat="1" ht="38.25" x14ac:dyDescent="0.25">
      <c r="A75" s="42" t="s">
        <v>143</v>
      </c>
      <c r="B75" s="55" t="s">
        <v>144</v>
      </c>
      <c r="C75" s="49" t="s">
        <v>72</v>
      </c>
      <c r="D75" s="48">
        <v>3</v>
      </c>
      <c r="E75" s="71"/>
      <c r="F75" s="57"/>
      <c r="G75" s="70">
        <f t="shared" si="0"/>
        <v>0</v>
      </c>
      <c r="H75" s="72"/>
      <c r="I75" s="37"/>
    </row>
    <row r="76" spans="1:9" s="36" customFormat="1" ht="63.75" x14ac:dyDescent="0.25">
      <c r="A76" s="42" t="s">
        <v>145</v>
      </c>
      <c r="B76" s="55" t="s">
        <v>146</v>
      </c>
      <c r="C76" s="49" t="s">
        <v>72</v>
      </c>
      <c r="D76" s="48">
        <v>13</v>
      </c>
      <c r="E76" s="71"/>
      <c r="F76" s="57"/>
      <c r="G76" s="70">
        <f t="shared" si="0"/>
        <v>0</v>
      </c>
      <c r="H76" s="72"/>
      <c r="I76" s="37"/>
    </row>
    <row r="77" spans="1:9" s="36" customFormat="1" ht="76.5" x14ac:dyDescent="0.25">
      <c r="A77" s="42" t="s">
        <v>147</v>
      </c>
      <c r="B77" s="55" t="s">
        <v>148</v>
      </c>
      <c r="C77" s="49" t="s">
        <v>72</v>
      </c>
      <c r="D77" s="48">
        <v>11</v>
      </c>
      <c r="E77" s="71"/>
      <c r="F77" s="57"/>
      <c r="G77" s="70">
        <f t="shared" si="0"/>
        <v>0</v>
      </c>
      <c r="H77" s="72"/>
      <c r="I77" s="37"/>
    </row>
    <row r="78" spans="1:9" s="36" customFormat="1" ht="38.25" x14ac:dyDescent="0.25">
      <c r="A78" s="42" t="s">
        <v>149</v>
      </c>
      <c r="B78" s="55" t="s">
        <v>150</v>
      </c>
      <c r="C78" s="49" t="s">
        <v>72</v>
      </c>
      <c r="D78" s="48">
        <v>11</v>
      </c>
      <c r="E78" s="71"/>
      <c r="F78" s="57"/>
      <c r="G78" s="70">
        <f t="shared" si="0"/>
        <v>0</v>
      </c>
      <c r="H78" s="72"/>
      <c r="I78" s="37"/>
    </row>
    <row r="79" spans="1:9" s="36" customFormat="1" ht="51" x14ac:dyDescent="0.25">
      <c r="A79" s="42" t="s">
        <v>151</v>
      </c>
      <c r="B79" s="55" t="s">
        <v>152</v>
      </c>
      <c r="C79" s="49" t="s">
        <v>72</v>
      </c>
      <c r="D79" s="48">
        <v>2</v>
      </c>
      <c r="E79" s="71"/>
      <c r="F79" s="57"/>
      <c r="G79" s="70">
        <f t="shared" si="0"/>
        <v>0</v>
      </c>
      <c r="H79" s="72"/>
      <c r="I79" s="37"/>
    </row>
    <row r="80" spans="1:9" s="36" customFormat="1" ht="127.5" x14ac:dyDescent="0.25">
      <c r="A80" s="42" t="s">
        <v>153</v>
      </c>
      <c r="B80" s="55" t="s">
        <v>154</v>
      </c>
      <c r="C80" s="49" t="s">
        <v>31</v>
      </c>
      <c r="D80" s="48">
        <v>62.88</v>
      </c>
      <c r="E80" s="71"/>
      <c r="F80" s="57"/>
      <c r="G80" s="70">
        <f t="shared" si="0"/>
        <v>0</v>
      </c>
      <c r="H80" s="72"/>
      <c r="I80" s="37"/>
    </row>
    <row r="81" spans="1:9" s="36" customFormat="1" ht="63.75" x14ac:dyDescent="0.25">
      <c r="A81" s="42" t="s">
        <v>155</v>
      </c>
      <c r="B81" s="55" t="s">
        <v>156</v>
      </c>
      <c r="C81" s="49" t="s">
        <v>72</v>
      </c>
      <c r="D81" s="48">
        <v>12</v>
      </c>
      <c r="E81" s="71"/>
      <c r="F81" s="57"/>
      <c r="G81" s="70">
        <f t="shared" si="0"/>
        <v>0</v>
      </c>
      <c r="H81" s="72"/>
      <c r="I81" s="37"/>
    </row>
    <row r="82" spans="1:9" s="36" customFormat="1" ht="38.25" x14ac:dyDescent="0.25">
      <c r="A82" s="42" t="s">
        <v>157</v>
      </c>
      <c r="B82" s="55" t="s">
        <v>158</v>
      </c>
      <c r="C82" s="49" t="s">
        <v>72</v>
      </c>
      <c r="D82" s="48">
        <v>12</v>
      </c>
      <c r="E82" s="71"/>
      <c r="F82" s="57"/>
      <c r="G82" s="70">
        <f t="shared" si="0"/>
        <v>0</v>
      </c>
      <c r="H82" s="72"/>
      <c r="I82" s="37"/>
    </row>
    <row r="83" spans="1:9" s="36" customFormat="1" ht="38.25" x14ac:dyDescent="0.25">
      <c r="A83" s="42" t="s">
        <v>159</v>
      </c>
      <c r="B83" s="55" t="s">
        <v>160</v>
      </c>
      <c r="C83" s="49" t="s">
        <v>72</v>
      </c>
      <c r="D83" s="48">
        <v>2</v>
      </c>
      <c r="E83" s="71"/>
      <c r="F83" s="57"/>
      <c r="G83" s="70">
        <f t="shared" si="0"/>
        <v>0</v>
      </c>
      <c r="H83" s="72"/>
      <c r="I83" s="37"/>
    </row>
    <row r="84" spans="1:9" s="36" customFormat="1" ht="38.25" x14ac:dyDescent="0.25">
      <c r="A84" s="42" t="s">
        <v>161</v>
      </c>
      <c r="B84" s="55" t="s">
        <v>162</v>
      </c>
      <c r="C84" s="49" t="s">
        <v>72</v>
      </c>
      <c r="D84" s="48">
        <v>7</v>
      </c>
      <c r="E84" s="71"/>
      <c r="F84" s="57"/>
      <c r="G84" s="70">
        <f t="shared" si="0"/>
        <v>0</v>
      </c>
      <c r="H84" s="72"/>
      <c r="I84" s="37"/>
    </row>
    <row r="85" spans="1:9" s="36" customFormat="1" ht="38.25" x14ac:dyDescent="0.25">
      <c r="A85" s="42" t="s">
        <v>163</v>
      </c>
      <c r="B85" s="55" t="s">
        <v>164</v>
      </c>
      <c r="C85" s="49" t="s">
        <v>72</v>
      </c>
      <c r="D85" s="48">
        <v>7</v>
      </c>
      <c r="E85" s="71"/>
      <c r="F85" s="57"/>
      <c r="G85" s="70">
        <f t="shared" ref="G85:G148" si="1">ROUND(E85*D85,2)</f>
        <v>0</v>
      </c>
      <c r="H85" s="72"/>
      <c r="I85" s="37"/>
    </row>
    <row r="86" spans="1:9" s="36" customFormat="1" ht="38.25" x14ac:dyDescent="0.25">
      <c r="A86" s="42" t="s">
        <v>165</v>
      </c>
      <c r="B86" s="55" t="s">
        <v>166</v>
      </c>
      <c r="C86" s="49" t="s">
        <v>72</v>
      </c>
      <c r="D86" s="48">
        <v>13</v>
      </c>
      <c r="E86" s="71"/>
      <c r="F86" s="57"/>
      <c r="G86" s="70">
        <f t="shared" si="1"/>
        <v>0</v>
      </c>
      <c r="H86" s="72"/>
      <c r="I86" s="37"/>
    </row>
    <row r="87" spans="1:9" s="36" customFormat="1" x14ac:dyDescent="0.25">
      <c r="A87" s="61" t="s">
        <v>167</v>
      </c>
      <c r="B87" s="62" t="s">
        <v>168</v>
      </c>
      <c r="C87" s="34"/>
      <c r="D87" s="35">
        <v>0</v>
      </c>
      <c r="E87" s="34"/>
      <c r="F87" s="34"/>
      <c r="G87" s="63">
        <f>SUM(G88:G92)</f>
        <v>0</v>
      </c>
      <c r="H87" s="72"/>
      <c r="I87" s="37"/>
    </row>
    <row r="88" spans="1:9" s="36" customFormat="1" ht="76.5" x14ac:dyDescent="0.25">
      <c r="A88" s="42" t="s">
        <v>169</v>
      </c>
      <c r="B88" s="55" t="s">
        <v>170</v>
      </c>
      <c r="C88" s="49" t="s">
        <v>171</v>
      </c>
      <c r="D88" s="48">
        <v>7</v>
      </c>
      <c r="E88" s="71"/>
      <c r="F88" s="57"/>
      <c r="G88" s="70">
        <f t="shared" si="1"/>
        <v>0</v>
      </c>
      <c r="H88" s="72"/>
      <c r="I88" s="37"/>
    </row>
    <row r="89" spans="1:9" s="36" customFormat="1" ht="38.25" x14ac:dyDescent="0.25">
      <c r="A89" s="42" t="s">
        <v>172</v>
      </c>
      <c r="B89" s="55" t="s">
        <v>173</v>
      </c>
      <c r="C89" s="49" t="s">
        <v>72</v>
      </c>
      <c r="D89" s="48">
        <v>15</v>
      </c>
      <c r="E89" s="71"/>
      <c r="F89" s="57"/>
      <c r="G89" s="70">
        <f t="shared" si="1"/>
        <v>0</v>
      </c>
      <c r="H89" s="72"/>
      <c r="I89" s="37"/>
    </row>
    <row r="90" spans="1:9" s="36" customFormat="1" ht="51" x14ac:dyDescent="0.25">
      <c r="A90" s="42" t="s">
        <v>174</v>
      </c>
      <c r="B90" s="55" t="s">
        <v>175</v>
      </c>
      <c r="C90" s="49" t="s">
        <v>72</v>
      </c>
      <c r="D90" s="48">
        <v>40</v>
      </c>
      <c r="E90" s="71"/>
      <c r="F90" s="57"/>
      <c r="G90" s="70">
        <f t="shared" si="1"/>
        <v>0</v>
      </c>
      <c r="H90" s="72"/>
      <c r="I90" s="37"/>
    </row>
    <row r="91" spans="1:9" s="36" customFormat="1" ht="51" x14ac:dyDescent="0.25">
      <c r="A91" s="42" t="s">
        <v>176</v>
      </c>
      <c r="B91" s="55" t="s">
        <v>177</v>
      </c>
      <c r="C91" s="49" t="s">
        <v>72</v>
      </c>
      <c r="D91" s="48">
        <v>41</v>
      </c>
      <c r="E91" s="71"/>
      <c r="F91" s="57"/>
      <c r="G91" s="70">
        <f t="shared" si="1"/>
        <v>0</v>
      </c>
      <c r="H91" s="72"/>
      <c r="I91" s="37"/>
    </row>
    <row r="92" spans="1:9" s="36" customFormat="1" ht="25.5" x14ac:dyDescent="0.25">
      <c r="A92" s="42" t="s">
        <v>178</v>
      </c>
      <c r="B92" s="55" t="s">
        <v>179</v>
      </c>
      <c r="C92" s="49" t="s">
        <v>72</v>
      </c>
      <c r="D92" s="48">
        <v>77</v>
      </c>
      <c r="E92" s="71"/>
      <c r="F92" s="57"/>
      <c r="G92" s="70">
        <f t="shared" si="1"/>
        <v>0</v>
      </c>
      <c r="H92" s="72"/>
      <c r="I92" s="37"/>
    </row>
    <row r="93" spans="1:9" s="36" customFormat="1" x14ac:dyDescent="0.25">
      <c r="A93" s="61" t="s">
        <v>180</v>
      </c>
      <c r="B93" s="62" t="s">
        <v>181</v>
      </c>
      <c r="C93" s="34"/>
      <c r="D93" s="35">
        <v>0</v>
      </c>
      <c r="E93" s="34"/>
      <c r="F93" s="34"/>
      <c r="G93" s="63">
        <f>+G94</f>
        <v>0</v>
      </c>
      <c r="H93" s="72"/>
      <c r="I93" s="37"/>
    </row>
    <row r="94" spans="1:9" s="36" customFormat="1" ht="25.5" x14ac:dyDescent="0.25">
      <c r="A94" s="42" t="s">
        <v>182</v>
      </c>
      <c r="B94" s="55" t="s">
        <v>183</v>
      </c>
      <c r="C94" s="49" t="s">
        <v>31</v>
      </c>
      <c r="D94" s="48">
        <v>381.56</v>
      </c>
      <c r="E94" s="71"/>
      <c r="F94" s="57"/>
      <c r="G94" s="70">
        <f t="shared" si="1"/>
        <v>0</v>
      </c>
      <c r="H94" s="72"/>
      <c r="I94" s="37"/>
    </row>
    <row r="95" spans="1:9" s="36" customFormat="1" x14ac:dyDescent="0.25">
      <c r="A95" s="64" t="s">
        <v>184</v>
      </c>
      <c r="B95" s="64" t="s">
        <v>185</v>
      </c>
      <c r="C95" s="65"/>
      <c r="D95" s="66">
        <v>0</v>
      </c>
      <c r="E95" s="67"/>
      <c r="F95" s="68"/>
      <c r="G95" s="69">
        <f>+G96+G108+G110+G115+G117+G120</f>
        <v>0</v>
      </c>
      <c r="H95" s="72"/>
      <c r="I95" s="37"/>
    </row>
    <row r="96" spans="1:9" s="36" customFormat="1" x14ac:dyDescent="0.25">
      <c r="A96" s="61" t="s">
        <v>186</v>
      </c>
      <c r="B96" s="62" t="s">
        <v>57</v>
      </c>
      <c r="C96" s="34"/>
      <c r="D96" s="35">
        <v>0</v>
      </c>
      <c r="E96" s="34"/>
      <c r="F96" s="34"/>
      <c r="G96" s="63">
        <f>SUM(G97:G107)</f>
        <v>0</v>
      </c>
      <c r="H96" s="72"/>
      <c r="I96" s="37"/>
    </row>
    <row r="97" spans="1:9" s="36" customFormat="1" ht="38.25" x14ac:dyDescent="0.25">
      <c r="A97" s="42" t="s">
        <v>187</v>
      </c>
      <c r="B97" s="55" t="s">
        <v>188</v>
      </c>
      <c r="C97" s="49" t="s">
        <v>31</v>
      </c>
      <c r="D97" s="48">
        <v>14.61</v>
      </c>
      <c r="E97" s="71"/>
      <c r="F97" s="57"/>
      <c r="G97" s="70">
        <f t="shared" si="1"/>
        <v>0</v>
      </c>
      <c r="H97" s="72"/>
      <c r="I97" s="37"/>
    </row>
    <row r="98" spans="1:9" s="36" customFormat="1" ht="25.5" x14ac:dyDescent="0.25">
      <c r="A98" s="42" t="s">
        <v>189</v>
      </c>
      <c r="B98" s="55" t="s">
        <v>190</v>
      </c>
      <c r="C98" s="49" t="s">
        <v>31</v>
      </c>
      <c r="D98" s="48">
        <v>686</v>
      </c>
      <c r="E98" s="71"/>
      <c r="F98" s="57"/>
      <c r="G98" s="70">
        <f t="shared" si="1"/>
        <v>0</v>
      </c>
      <c r="H98" s="72"/>
      <c r="I98" s="37"/>
    </row>
    <row r="99" spans="1:9" s="36" customFormat="1" ht="25.5" x14ac:dyDescent="0.25">
      <c r="A99" s="42" t="s">
        <v>191</v>
      </c>
      <c r="B99" s="55" t="s">
        <v>192</v>
      </c>
      <c r="C99" s="49" t="s">
        <v>72</v>
      </c>
      <c r="D99" s="48">
        <v>21</v>
      </c>
      <c r="E99" s="71"/>
      <c r="F99" s="57"/>
      <c r="G99" s="70">
        <f t="shared" si="1"/>
        <v>0</v>
      </c>
      <c r="H99" s="72"/>
      <c r="I99" s="37"/>
    </row>
    <row r="100" spans="1:9" s="36" customFormat="1" ht="25.5" x14ac:dyDescent="0.25">
      <c r="A100" s="42" t="s">
        <v>193</v>
      </c>
      <c r="B100" s="55" t="s">
        <v>194</v>
      </c>
      <c r="C100" s="49" t="s">
        <v>31</v>
      </c>
      <c r="D100" s="48">
        <v>104.42</v>
      </c>
      <c r="E100" s="71"/>
      <c r="F100" s="57"/>
      <c r="G100" s="70">
        <f t="shared" si="1"/>
        <v>0</v>
      </c>
      <c r="H100" s="72"/>
      <c r="I100" s="37"/>
    </row>
    <row r="101" spans="1:9" s="36" customFormat="1" ht="38.25" x14ac:dyDescent="0.25">
      <c r="A101" s="42" t="s">
        <v>195</v>
      </c>
      <c r="B101" s="55" t="s">
        <v>61</v>
      </c>
      <c r="C101" s="49" t="s">
        <v>31</v>
      </c>
      <c r="D101" s="48">
        <v>856.9</v>
      </c>
      <c r="E101" s="71"/>
      <c r="F101" s="57"/>
      <c r="G101" s="70">
        <f t="shared" si="1"/>
        <v>0</v>
      </c>
      <c r="H101" s="72"/>
      <c r="I101" s="37"/>
    </row>
    <row r="102" spans="1:9" s="36" customFormat="1" ht="25.5" x14ac:dyDescent="0.25">
      <c r="A102" s="42" t="s">
        <v>196</v>
      </c>
      <c r="B102" s="55" t="s">
        <v>197</v>
      </c>
      <c r="C102" s="49" t="s">
        <v>31</v>
      </c>
      <c r="D102" s="48">
        <v>218.22</v>
      </c>
      <c r="E102" s="71"/>
      <c r="F102" s="57"/>
      <c r="G102" s="70">
        <f t="shared" si="1"/>
        <v>0</v>
      </c>
      <c r="H102" s="72"/>
      <c r="I102" s="37"/>
    </row>
    <row r="103" spans="1:9" s="36" customFormat="1" ht="51" x14ac:dyDescent="0.25">
      <c r="A103" s="42" t="s">
        <v>198</v>
      </c>
      <c r="B103" s="55" t="s">
        <v>199</v>
      </c>
      <c r="C103" s="49" t="s">
        <v>72</v>
      </c>
      <c r="D103" s="48">
        <v>3</v>
      </c>
      <c r="E103" s="71"/>
      <c r="F103" s="57"/>
      <c r="G103" s="70">
        <f t="shared" si="1"/>
        <v>0</v>
      </c>
      <c r="H103" s="72"/>
      <c r="I103" s="37"/>
    </row>
    <row r="104" spans="1:9" s="36" customFormat="1" ht="51" x14ac:dyDescent="0.25">
      <c r="A104" s="42" t="s">
        <v>200</v>
      </c>
      <c r="B104" s="55" t="s">
        <v>201</v>
      </c>
      <c r="C104" s="49" t="s">
        <v>72</v>
      </c>
      <c r="D104" s="48">
        <v>5</v>
      </c>
      <c r="E104" s="71"/>
      <c r="F104" s="57"/>
      <c r="G104" s="70">
        <f t="shared" si="1"/>
        <v>0</v>
      </c>
      <c r="H104" s="72"/>
      <c r="I104" s="37"/>
    </row>
    <row r="105" spans="1:9" s="36" customFormat="1" ht="51" x14ac:dyDescent="0.25">
      <c r="A105" s="42" t="s">
        <v>202</v>
      </c>
      <c r="B105" s="55" t="s">
        <v>203</v>
      </c>
      <c r="C105" s="49" t="s">
        <v>72</v>
      </c>
      <c r="D105" s="48">
        <v>5</v>
      </c>
      <c r="E105" s="71"/>
      <c r="F105" s="57"/>
      <c r="G105" s="70">
        <f t="shared" si="1"/>
        <v>0</v>
      </c>
      <c r="H105" s="72"/>
      <c r="I105" s="37"/>
    </row>
    <row r="106" spans="1:9" s="36" customFormat="1" ht="51" x14ac:dyDescent="0.25">
      <c r="A106" s="42" t="s">
        <v>204</v>
      </c>
      <c r="B106" s="55" t="s">
        <v>40</v>
      </c>
      <c r="C106" s="49" t="s">
        <v>41</v>
      </c>
      <c r="D106" s="48">
        <v>45.14</v>
      </c>
      <c r="E106" s="71"/>
      <c r="F106" s="57"/>
      <c r="G106" s="70">
        <f t="shared" si="1"/>
        <v>0</v>
      </c>
      <c r="H106" s="72"/>
      <c r="I106" s="37"/>
    </row>
    <row r="107" spans="1:9" s="36" customFormat="1" ht="38.25" x14ac:dyDescent="0.25">
      <c r="A107" s="42" t="s">
        <v>205</v>
      </c>
      <c r="B107" s="55" t="s">
        <v>43</v>
      </c>
      <c r="C107" s="49" t="s">
        <v>44</v>
      </c>
      <c r="D107" s="48">
        <v>451.42</v>
      </c>
      <c r="E107" s="71"/>
      <c r="F107" s="57"/>
      <c r="G107" s="70">
        <f t="shared" si="1"/>
        <v>0</v>
      </c>
      <c r="H107" s="72"/>
      <c r="I107" s="37"/>
    </row>
    <row r="108" spans="1:9" s="36" customFormat="1" x14ac:dyDescent="0.25">
      <c r="A108" s="61" t="s">
        <v>206</v>
      </c>
      <c r="B108" s="62" t="s">
        <v>63</v>
      </c>
      <c r="C108" s="34"/>
      <c r="D108" s="35">
        <v>0</v>
      </c>
      <c r="E108" s="34"/>
      <c r="F108" s="34"/>
      <c r="G108" s="63">
        <f>+G109</f>
        <v>0</v>
      </c>
      <c r="H108" s="72"/>
      <c r="I108" s="37"/>
    </row>
    <row r="109" spans="1:9" s="36" customFormat="1" ht="76.5" x14ac:dyDescent="0.25">
      <c r="A109" s="42" t="s">
        <v>207</v>
      </c>
      <c r="B109" s="55" t="s">
        <v>88</v>
      </c>
      <c r="C109" s="49" t="s">
        <v>31</v>
      </c>
      <c r="D109" s="48">
        <v>218.22</v>
      </c>
      <c r="E109" s="71"/>
      <c r="F109" s="57"/>
      <c r="G109" s="70">
        <f t="shared" si="1"/>
        <v>0</v>
      </c>
      <c r="H109" s="72"/>
      <c r="I109" s="37"/>
    </row>
    <row r="110" spans="1:9" s="36" customFormat="1" x14ac:dyDescent="0.25">
      <c r="A110" s="61" t="s">
        <v>208</v>
      </c>
      <c r="B110" s="62" t="s">
        <v>209</v>
      </c>
      <c r="C110" s="34"/>
      <c r="D110" s="35">
        <v>0</v>
      </c>
      <c r="E110" s="34"/>
      <c r="F110" s="34"/>
      <c r="G110" s="63">
        <f>SUM(G111:G114)</f>
        <v>0</v>
      </c>
      <c r="H110" s="72"/>
      <c r="I110" s="37"/>
    </row>
    <row r="111" spans="1:9" s="36" customFormat="1" ht="51" x14ac:dyDescent="0.25">
      <c r="A111" s="42" t="s">
        <v>210</v>
      </c>
      <c r="B111" s="55" t="s">
        <v>128</v>
      </c>
      <c r="C111" s="49" t="s">
        <v>31</v>
      </c>
      <c r="D111" s="48">
        <v>686</v>
      </c>
      <c r="E111" s="71"/>
      <c r="F111" s="57"/>
      <c r="G111" s="70">
        <f t="shared" si="1"/>
        <v>0</v>
      </c>
      <c r="H111" s="72"/>
      <c r="I111" s="37"/>
    </row>
    <row r="112" spans="1:9" s="36" customFormat="1" ht="89.25" x14ac:dyDescent="0.25">
      <c r="A112" s="42" t="s">
        <v>211</v>
      </c>
      <c r="B112" s="55" t="s">
        <v>124</v>
      </c>
      <c r="C112" s="49" t="s">
        <v>31</v>
      </c>
      <c r="D112" s="48">
        <v>856.9</v>
      </c>
      <c r="E112" s="71"/>
      <c r="F112" s="57"/>
      <c r="G112" s="70">
        <f t="shared" si="1"/>
        <v>0</v>
      </c>
      <c r="H112" s="72"/>
      <c r="I112" s="37"/>
    </row>
    <row r="113" spans="1:9" s="36" customFormat="1" ht="102" x14ac:dyDescent="0.25">
      <c r="A113" s="42" t="s">
        <v>212</v>
      </c>
      <c r="B113" s="55" t="s">
        <v>213</v>
      </c>
      <c r="C113" s="49" t="s">
        <v>38</v>
      </c>
      <c r="D113" s="48">
        <v>123.82</v>
      </c>
      <c r="E113" s="71"/>
      <c r="F113" s="57"/>
      <c r="G113" s="70">
        <f t="shared" si="1"/>
        <v>0</v>
      </c>
      <c r="H113" s="72"/>
      <c r="I113" s="37"/>
    </row>
    <row r="114" spans="1:9" s="36" customFormat="1" ht="38.25" x14ac:dyDescent="0.25">
      <c r="A114" s="42" t="s">
        <v>214</v>
      </c>
      <c r="B114" s="55" t="s">
        <v>215</v>
      </c>
      <c r="C114" s="49" t="s">
        <v>31</v>
      </c>
      <c r="D114" s="48">
        <v>108.02</v>
      </c>
      <c r="E114" s="71"/>
      <c r="F114" s="57"/>
      <c r="G114" s="70">
        <f t="shared" si="1"/>
        <v>0</v>
      </c>
      <c r="H114" s="72"/>
      <c r="I114" s="37"/>
    </row>
    <row r="115" spans="1:9" s="36" customFormat="1" x14ac:dyDescent="0.25">
      <c r="A115" s="61" t="s">
        <v>216</v>
      </c>
      <c r="B115" s="62" t="s">
        <v>114</v>
      </c>
      <c r="C115" s="34"/>
      <c r="D115" s="35">
        <v>0</v>
      </c>
      <c r="E115" s="34"/>
      <c r="F115" s="34"/>
      <c r="G115" s="63">
        <f>+G116</f>
        <v>0</v>
      </c>
      <c r="H115" s="72"/>
      <c r="I115" s="37"/>
    </row>
    <row r="116" spans="1:9" s="36" customFormat="1" ht="63.75" x14ac:dyDescent="0.25">
      <c r="A116" s="42" t="s">
        <v>217</v>
      </c>
      <c r="B116" s="55" t="s">
        <v>218</v>
      </c>
      <c r="C116" s="49" t="s">
        <v>31</v>
      </c>
      <c r="D116" s="48">
        <v>199.11</v>
      </c>
      <c r="E116" s="71"/>
      <c r="F116" s="57"/>
      <c r="G116" s="70">
        <f t="shared" si="1"/>
        <v>0</v>
      </c>
      <c r="H116" s="72"/>
      <c r="I116" s="37"/>
    </row>
    <row r="117" spans="1:9" s="36" customFormat="1" x14ac:dyDescent="0.25">
      <c r="A117" s="61" t="s">
        <v>219</v>
      </c>
      <c r="B117" s="62" t="s">
        <v>102</v>
      </c>
      <c r="C117" s="34"/>
      <c r="D117" s="35">
        <v>0</v>
      </c>
      <c r="E117" s="34"/>
      <c r="F117" s="34"/>
      <c r="G117" s="63">
        <f>SUM(G118:G119)</f>
        <v>0</v>
      </c>
      <c r="H117" s="72"/>
      <c r="I117" s="37"/>
    </row>
    <row r="118" spans="1:9" s="36" customFormat="1" ht="153" x14ac:dyDescent="0.25">
      <c r="A118" s="42" t="s">
        <v>220</v>
      </c>
      <c r="B118" s="55" t="s">
        <v>104</v>
      </c>
      <c r="C118" s="49" t="s">
        <v>72</v>
      </c>
      <c r="D118" s="48">
        <v>13</v>
      </c>
      <c r="E118" s="71"/>
      <c r="F118" s="57"/>
      <c r="G118" s="70">
        <f t="shared" si="1"/>
        <v>0</v>
      </c>
      <c r="H118" s="72"/>
      <c r="I118" s="37"/>
    </row>
    <row r="119" spans="1:9" s="36" customFormat="1" ht="51" x14ac:dyDescent="0.25">
      <c r="A119" s="42" t="s">
        <v>221</v>
      </c>
      <c r="B119" s="55" t="s">
        <v>106</v>
      </c>
      <c r="C119" s="49" t="s">
        <v>72</v>
      </c>
      <c r="D119" s="48">
        <v>13</v>
      </c>
      <c r="E119" s="71"/>
      <c r="F119" s="57"/>
      <c r="G119" s="70">
        <f t="shared" si="1"/>
        <v>0</v>
      </c>
      <c r="H119" s="72"/>
      <c r="I119" s="37"/>
    </row>
    <row r="120" spans="1:9" s="36" customFormat="1" x14ac:dyDescent="0.25">
      <c r="A120" s="61" t="s">
        <v>222</v>
      </c>
      <c r="B120" s="62" t="s">
        <v>168</v>
      </c>
      <c r="C120" s="34"/>
      <c r="D120" s="35">
        <v>0</v>
      </c>
      <c r="E120" s="34"/>
      <c r="F120" s="34"/>
      <c r="G120" s="63">
        <f>SUM(G121:G124)</f>
        <v>0</v>
      </c>
      <c r="H120" s="72"/>
      <c r="I120" s="37"/>
    </row>
    <row r="121" spans="1:9" s="36" customFormat="1" ht="38.25" x14ac:dyDescent="0.25">
      <c r="A121" s="42" t="s">
        <v>223</v>
      </c>
      <c r="B121" s="55" t="s">
        <v>173</v>
      </c>
      <c r="C121" s="49" t="s">
        <v>72</v>
      </c>
      <c r="D121" s="48">
        <v>22</v>
      </c>
      <c r="E121" s="71"/>
      <c r="F121" s="57"/>
      <c r="G121" s="70">
        <f t="shared" si="1"/>
        <v>0</v>
      </c>
      <c r="H121" s="72"/>
      <c r="I121" s="37"/>
    </row>
    <row r="122" spans="1:9" s="36" customFormat="1" ht="51" x14ac:dyDescent="0.25">
      <c r="A122" s="42" t="s">
        <v>224</v>
      </c>
      <c r="B122" s="55" t="s">
        <v>225</v>
      </c>
      <c r="C122" s="49" t="s">
        <v>72</v>
      </c>
      <c r="D122" s="48">
        <v>9</v>
      </c>
      <c r="E122" s="71"/>
      <c r="F122" s="57"/>
      <c r="G122" s="70">
        <f t="shared" si="1"/>
        <v>0</v>
      </c>
      <c r="H122" s="72"/>
      <c r="I122" s="37"/>
    </row>
    <row r="123" spans="1:9" s="36" customFormat="1" ht="25.5" x14ac:dyDescent="0.25">
      <c r="A123" s="42" t="s">
        <v>226</v>
      </c>
      <c r="B123" s="55" t="s">
        <v>179</v>
      </c>
      <c r="C123" s="49" t="s">
        <v>72</v>
      </c>
      <c r="D123" s="48">
        <v>9</v>
      </c>
      <c r="E123" s="71"/>
      <c r="F123" s="57"/>
      <c r="G123" s="70">
        <f t="shared" si="1"/>
        <v>0</v>
      </c>
      <c r="H123" s="72"/>
      <c r="I123" s="37"/>
    </row>
    <row r="124" spans="1:9" s="36" customFormat="1" ht="76.5" x14ac:dyDescent="0.25">
      <c r="A124" s="42" t="s">
        <v>227</v>
      </c>
      <c r="B124" s="55" t="s">
        <v>170</v>
      </c>
      <c r="C124" s="49" t="s">
        <v>171</v>
      </c>
      <c r="D124" s="48">
        <v>7</v>
      </c>
      <c r="E124" s="71"/>
      <c r="F124" s="57"/>
      <c r="G124" s="70">
        <f t="shared" si="1"/>
        <v>0</v>
      </c>
      <c r="H124" s="72"/>
      <c r="I124" s="37"/>
    </row>
    <row r="125" spans="1:9" s="36" customFormat="1" x14ac:dyDescent="0.25">
      <c r="A125" s="64" t="s">
        <v>228</v>
      </c>
      <c r="B125" s="64" t="s">
        <v>229</v>
      </c>
      <c r="C125" s="65"/>
      <c r="D125" s="66">
        <v>0</v>
      </c>
      <c r="E125" s="67"/>
      <c r="F125" s="68"/>
      <c r="G125" s="69">
        <f>+G126+G132+G151+G153+G165+G169+G172+G174</f>
        <v>0</v>
      </c>
      <c r="H125" s="72"/>
      <c r="I125" s="37"/>
    </row>
    <row r="126" spans="1:9" s="36" customFormat="1" x14ac:dyDescent="0.25">
      <c r="A126" s="61" t="s">
        <v>230</v>
      </c>
      <c r="B126" s="62" t="s">
        <v>28</v>
      </c>
      <c r="C126" s="34"/>
      <c r="D126" s="35">
        <v>0</v>
      </c>
      <c r="E126" s="34"/>
      <c r="F126" s="34"/>
      <c r="G126" s="63">
        <f>SUM(G127:G131)</f>
        <v>0</v>
      </c>
      <c r="H126" s="72"/>
      <c r="I126" s="37"/>
    </row>
    <row r="127" spans="1:9" s="36" customFormat="1" ht="38.25" x14ac:dyDescent="0.25">
      <c r="A127" s="42" t="s">
        <v>231</v>
      </c>
      <c r="B127" s="55" t="s">
        <v>232</v>
      </c>
      <c r="C127" s="49" t="s">
        <v>31</v>
      </c>
      <c r="D127" s="48">
        <v>58.04</v>
      </c>
      <c r="E127" s="71"/>
      <c r="F127" s="57"/>
      <c r="G127" s="70">
        <f t="shared" si="1"/>
        <v>0</v>
      </c>
      <c r="H127" s="72"/>
      <c r="I127" s="37"/>
    </row>
    <row r="128" spans="1:9" s="36" customFormat="1" ht="63.75" x14ac:dyDescent="0.25">
      <c r="A128" s="42" t="s">
        <v>233</v>
      </c>
      <c r="B128" s="55" t="s">
        <v>234</v>
      </c>
      <c r="C128" s="49" t="s">
        <v>31</v>
      </c>
      <c r="D128" s="48">
        <v>58.04</v>
      </c>
      <c r="E128" s="71"/>
      <c r="F128" s="57"/>
      <c r="G128" s="70">
        <f t="shared" si="1"/>
        <v>0</v>
      </c>
      <c r="H128" s="72"/>
      <c r="I128" s="37"/>
    </row>
    <row r="129" spans="1:9" s="36" customFormat="1" ht="63.75" x14ac:dyDescent="0.25">
      <c r="A129" s="42" t="s">
        <v>235</v>
      </c>
      <c r="B129" s="55" t="s">
        <v>236</v>
      </c>
      <c r="C129" s="49" t="s">
        <v>31</v>
      </c>
      <c r="D129" s="48">
        <v>8.06</v>
      </c>
      <c r="E129" s="71"/>
      <c r="F129" s="57"/>
      <c r="G129" s="70">
        <f t="shared" si="1"/>
        <v>0</v>
      </c>
      <c r="H129" s="72"/>
      <c r="I129" s="37"/>
    </row>
    <row r="130" spans="1:9" s="36" customFormat="1" ht="38.25" x14ac:dyDescent="0.25">
      <c r="A130" s="42" t="s">
        <v>237</v>
      </c>
      <c r="B130" s="55" t="s">
        <v>188</v>
      </c>
      <c r="C130" s="49" t="s">
        <v>31</v>
      </c>
      <c r="D130" s="48">
        <v>32.24</v>
      </c>
      <c r="E130" s="71"/>
      <c r="F130" s="57"/>
      <c r="G130" s="70">
        <f t="shared" si="1"/>
        <v>0</v>
      </c>
      <c r="H130" s="72"/>
      <c r="I130" s="37"/>
    </row>
    <row r="131" spans="1:9" s="36" customFormat="1" ht="38.25" x14ac:dyDescent="0.25">
      <c r="A131" s="42" t="s">
        <v>238</v>
      </c>
      <c r="B131" s="55" t="s">
        <v>239</v>
      </c>
      <c r="C131" s="49" t="s">
        <v>31</v>
      </c>
      <c r="D131" s="48">
        <v>32.24</v>
      </c>
      <c r="E131" s="71"/>
      <c r="F131" s="57"/>
      <c r="G131" s="70">
        <f t="shared" si="1"/>
        <v>0</v>
      </c>
      <c r="H131" s="72"/>
      <c r="I131" s="37"/>
    </row>
    <row r="132" spans="1:9" s="36" customFormat="1" x14ac:dyDescent="0.25">
      <c r="A132" s="61" t="s">
        <v>240</v>
      </c>
      <c r="B132" s="62" t="s">
        <v>63</v>
      </c>
      <c r="C132" s="34"/>
      <c r="D132" s="35">
        <v>0</v>
      </c>
      <c r="E132" s="34"/>
      <c r="F132" s="34"/>
      <c r="G132" s="63">
        <f>SUM(G133:G150)</f>
        <v>0</v>
      </c>
      <c r="H132" s="72"/>
      <c r="I132" s="37"/>
    </row>
    <row r="133" spans="1:9" s="36" customFormat="1" ht="38.25" x14ac:dyDescent="0.25">
      <c r="A133" s="42" t="s">
        <v>241</v>
      </c>
      <c r="B133" s="55" t="s">
        <v>65</v>
      </c>
      <c r="C133" s="49" t="s">
        <v>41</v>
      </c>
      <c r="D133" s="48">
        <v>49.17</v>
      </c>
      <c r="E133" s="71"/>
      <c r="F133" s="57"/>
      <c r="G133" s="70">
        <f t="shared" si="1"/>
        <v>0</v>
      </c>
      <c r="H133" s="72"/>
      <c r="I133" s="37"/>
    </row>
    <row r="134" spans="1:9" s="36" customFormat="1" ht="51" x14ac:dyDescent="0.25">
      <c r="A134" s="42" t="s">
        <v>242</v>
      </c>
      <c r="B134" s="55" t="s">
        <v>40</v>
      </c>
      <c r="C134" s="49" t="s">
        <v>41</v>
      </c>
      <c r="D134" s="48">
        <v>63.92</v>
      </c>
      <c r="E134" s="71"/>
      <c r="F134" s="57"/>
      <c r="G134" s="70">
        <f t="shared" si="1"/>
        <v>0</v>
      </c>
      <c r="H134" s="72"/>
      <c r="I134" s="37"/>
    </row>
    <row r="135" spans="1:9" s="36" customFormat="1" ht="38.25" x14ac:dyDescent="0.25">
      <c r="A135" s="42" t="s">
        <v>243</v>
      </c>
      <c r="B135" s="55" t="s">
        <v>43</v>
      </c>
      <c r="C135" s="49" t="s">
        <v>44</v>
      </c>
      <c r="D135" s="48">
        <v>639.25</v>
      </c>
      <c r="E135" s="71"/>
      <c r="F135" s="57"/>
      <c r="G135" s="70">
        <f t="shared" si="1"/>
        <v>0</v>
      </c>
      <c r="H135" s="72"/>
      <c r="I135" s="37"/>
    </row>
    <row r="136" spans="1:9" s="36" customFormat="1" ht="51" x14ac:dyDescent="0.25">
      <c r="A136" s="42" t="s">
        <v>244</v>
      </c>
      <c r="B136" s="55" t="s">
        <v>67</v>
      </c>
      <c r="C136" s="49" t="s">
        <v>41</v>
      </c>
      <c r="D136" s="48">
        <v>30.23</v>
      </c>
      <c r="E136" s="71"/>
      <c r="F136" s="57"/>
      <c r="G136" s="70">
        <f t="shared" si="1"/>
        <v>0</v>
      </c>
      <c r="H136" s="72"/>
      <c r="I136" s="37"/>
    </row>
    <row r="137" spans="1:9" s="36" customFormat="1" ht="51" x14ac:dyDescent="0.25">
      <c r="A137" s="42" t="s">
        <v>245</v>
      </c>
      <c r="B137" s="55" t="s">
        <v>246</v>
      </c>
      <c r="C137" s="49" t="s">
        <v>41</v>
      </c>
      <c r="D137" s="48">
        <v>38.69</v>
      </c>
      <c r="E137" s="71"/>
      <c r="F137" s="57"/>
      <c r="G137" s="70">
        <f t="shared" si="1"/>
        <v>0</v>
      </c>
      <c r="H137" s="72"/>
      <c r="I137" s="37"/>
    </row>
    <row r="138" spans="1:9" s="36" customFormat="1" ht="51" x14ac:dyDescent="0.25">
      <c r="A138" s="42" t="s">
        <v>247</v>
      </c>
      <c r="B138" s="55" t="s">
        <v>248</v>
      </c>
      <c r="C138" s="49" t="s">
        <v>72</v>
      </c>
      <c r="D138" s="48">
        <v>33</v>
      </c>
      <c r="E138" s="71"/>
      <c r="F138" s="57"/>
      <c r="G138" s="70">
        <f t="shared" si="1"/>
        <v>0</v>
      </c>
      <c r="H138" s="72"/>
      <c r="I138" s="37"/>
    </row>
    <row r="139" spans="1:9" s="36" customFormat="1" ht="51" x14ac:dyDescent="0.25">
      <c r="A139" s="42" t="s">
        <v>249</v>
      </c>
      <c r="B139" s="55" t="s">
        <v>74</v>
      </c>
      <c r="C139" s="49" t="s">
        <v>38</v>
      </c>
      <c r="D139" s="48">
        <v>161.22</v>
      </c>
      <c r="E139" s="71"/>
      <c r="F139" s="57"/>
      <c r="G139" s="70">
        <f t="shared" si="1"/>
        <v>0</v>
      </c>
      <c r="H139" s="72"/>
      <c r="I139" s="37"/>
    </row>
    <row r="140" spans="1:9" s="36" customFormat="1" ht="63.75" x14ac:dyDescent="0.25">
      <c r="A140" s="42" t="s">
        <v>250</v>
      </c>
      <c r="B140" s="55" t="s">
        <v>251</v>
      </c>
      <c r="C140" s="49" t="s">
        <v>38</v>
      </c>
      <c r="D140" s="48">
        <v>128.97999999999999</v>
      </c>
      <c r="E140" s="71"/>
      <c r="F140" s="57"/>
      <c r="G140" s="70">
        <f t="shared" si="1"/>
        <v>0</v>
      </c>
      <c r="H140" s="72"/>
      <c r="I140" s="37"/>
    </row>
    <row r="141" spans="1:9" s="36" customFormat="1" ht="51" x14ac:dyDescent="0.25">
      <c r="A141" s="42" t="s">
        <v>252</v>
      </c>
      <c r="B141" s="55" t="s">
        <v>253</v>
      </c>
      <c r="C141" s="49" t="s">
        <v>31</v>
      </c>
      <c r="D141" s="48">
        <v>322.44</v>
      </c>
      <c r="E141" s="71"/>
      <c r="F141" s="57"/>
      <c r="G141" s="70">
        <f t="shared" si="1"/>
        <v>0</v>
      </c>
      <c r="H141" s="72"/>
      <c r="I141" s="37"/>
    </row>
    <row r="142" spans="1:9" s="36" customFormat="1" ht="38.25" x14ac:dyDescent="0.25">
      <c r="A142" s="42" t="s">
        <v>254</v>
      </c>
      <c r="B142" s="55" t="s">
        <v>255</v>
      </c>
      <c r="C142" s="49" t="s">
        <v>81</v>
      </c>
      <c r="D142" s="48">
        <v>1813.75</v>
      </c>
      <c r="E142" s="71"/>
      <c r="F142" s="57"/>
      <c r="G142" s="70">
        <f t="shared" si="1"/>
        <v>0</v>
      </c>
      <c r="H142" s="72"/>
      <c r="I142" s="37"/>
    </row>
    <row r="143" spans="1:9" s="36" customFormat="1" ht="63.75" x14ac:dyDescent="0.25">
      <c r="A143" s="42" t="s">
        <v>256</v>
      </c>
      <c r="B143" s="55" t="s">
        <v>257</v>
      </c>
      <c r="C143" s="49" t="s">
        <v>31</v>
      </c>
      <c r="D143" s="48">
        <v>62.88</v>
      </c>
      <c r="E143" s="71"/>
      <c r="F143" s="57"/>
      <c r="G143" s="70">
        <f t="shared" si="1"/>
        <v>0</v>
      </c>
      <c r="H143" s="72"/>
      <c r="I143" s="37"/>
    </row>
    <row r="144" spans="1:9" s="36" customFormat="1" ht="38.25" x14ac:dyDescent="0.25">
      <c r="A144" s="42" t="s">
        <v>258</v>
      </c>
      <c r="B144" s="55" t="s">
        <v>35</v>
      </c>
      <c r="C144" s="49" t="s">
        <v>31</v>
      </c>
      <c r="D144" s="48">
        <v>62.88</v>
      </c>
      <c r="E144" s="71"/>
      <c r="F144" s="57"/>
      <c r="G144" s="70">
        <f t="shared" si="1"/>
        <v>0</v>
      </c>
      <c r="H144" s="72"/>
      <c r="I144" s="37"/>
    </row>
    <row r="145" spans="1:9" s="36" customFormat="1" ht="38.25" x14ac:dyDescent="0.25">
      <c r="A145" s="42" t="s">
        <v>259</v>
      </c>
      <c r="B145" s="55" t="s">
        <v>86</v>
      </c>
      <c r="C145" s="49" t="s">
        <v>31</v>
      </c>
      <c r="D145" s="48">
        <v>62.88</v>
      </c>
      <c r="E145" s="71"/>
      <c r="F145" s="57"/>
      <c r="G145" s="70">
        <f t="shared" si="1"/>
        <v>0</v>
      </c>
      <c r="H145" s="72"/>
      <c r="I145" s="37"/>
    </row>
    <row r="146" spans="1:9" s="36" customFormat="1" ht="76.5" x14ac:dyDescent="0.25">
      <c r="A146" s="42" t="s">
        <v>260</v>
      </c>
      <c r="B146" s="55" t="s">
        <v>88</v>
      </c>
      <c r="C146" s="49" t="s">
        <v>31</v>
      </c>
      <c r="D146" s="48">
        <v>411.12</v>
      </c>
      <c r="E146" s="71"/>
      <c r="F146" s="57"/>
      <c r="G146" s="70">
        <f t="shared" si="1"/>
        <v>0</v>
      </c>
      <c r="H146" s="72"/>
      <c r="I146" s="37"/>
    </row>
    <row r="147" spans="1:9" s="36" customFormat="1" ht="38.25" x14ac:dyDescent="0.25">
      <c r="A147" s="42" t="s">
        <v>261</v>
      </c>
      <c r="B147" s="55" t="s">
        <v>90</v>
      </c>
      <c r="C147" s="49" t="s">
        <v>38</v>
      </c>
      <c r="D147" s="48">
        <v>52.4</v>
      </c>
      <c r="E147" s="71"/>
      <c r="F147" s="57"/>
      <c r="G147" s="70">
        <f t="shared" si="1"/>
        <v>0</v>
      </c>
      <c r="H147" s="72"/>
      <c r="I147" s="37"/>
    </row>
    <row r="148" spans="1:9" s="36" customFormat="1" ht="89.25" x14ac:dyDescent="0.25">
      <c r="A148" s="42" t="s">
        <v>262</v>
      </c>
      <c r="B148" s="55" t="s">
        <v>263</v>
      </c>
      <c r="C148" s="49" t="s">
        <v>31</v>
      </c>
      <c r="D148" s="48">
        <v>52.64</v>
      </c>
      <c r="E148" s="71"/>
      <c r="F148" s="57"/>
      <c r="G148" s="70">
        <f t="shared" si="1"/>
        <v>0</v>
      </c>
      <c r="H148" s="72"/>
      <c r="I148" s="37"/>
    </row>
    <row r="149" spans="1:9" s="36" customFormat="1" ht="102" x14ac:dyDescent="0.25">
      <c r="A149" s="42" t="s">
        <v>264</v>
      </c>
      <c r="B149" s="55" t="s">
        <v>136</v>
      </c>
      <c r="C149" s="49" t="s">
        <v>72</v>
      </c>
      <c r="D149" s="48">
        <v>40</v>
      </c>
      <c r="E149" s="71"/>
      <c r="F149" s="57"/>
      <c r="G149" s="70">
        <f t="shared" ref="G149:G177" si="2">ROUND(E149*D149,2)</f>
        <v>0</v>
      </c>
      <c r="H149" s="72"/>
      <c r="I149" s="37"/>
    </row>
    <row r="150" spans="1:9" s="36" customFormat="1" ht="76.5" x14ac:dyDescent="0.25">
      <c r="A150" s="42" t="s">
        <v>265</v>
      </c>
      <c r="B150" s="55" t="s">
        <v>138</v>
      </c>
      <c r="C150" s="49" t="s">
        <v>72</v>
      </c>
      <c r="D150" s="48">
        <v>24</v>
      </c>
      <c r="E150" s="71"/>
      <c r="F150" s="57"/>
      <c r="G150" s="70">
        <f t="shared" si="2"/>
        <v>0</v>
      </c>
      <c r="H150" s="72"/>
      <c r="I150" s="37"/>
    </row>
    <row r="151" spans="1:9" s="36" customFormat="1" x14ac:dyDescent="0.25">
      <c r="A151" s="61" t="s">
        <v>266</v>
      </c>
      <c r="B151" s="62" t="s">
        <v>114</v>
      </c>
      <c r="C151" s="34"/>
      <c r="D151" s="35">
        <v>0</v>
      </c>
      <c r="E151" s="34"/>
      <c r="F151" s="34"/>
      <c r="G151" s="63">
        <f>SUM(G152)</f>
        <v>0</v>
      </c>
      <c r="H151" s="72"/>
      <c r="I151" s="37"/>
    </row>
    <row r="152" spans="1:9" s="36" customFormat="1" ht="63.75" x14ac:dyDescent="0.25">
      <c r="A152" s="42" t="s">
        <v>267</v>
      </c>
      <c r="B152" s="55" t="s">
        <v>218</v>
      </c>
      <c r="C152" s="49" t="s">
        <v>31</v>
      </c>
      <c r="D152" s="48">
        <v>270.05</v>
      </c>
      <c r="E152" s="71"/>
      <c r="F152" s="57"/>
      <c r="G152" s="70">
        <f t="shared" si="2"/>
        <v>0</v>
      </c>
      <c r="H152" s="72"/>
      <c r="I152" s="37"/>
    </row>
    <row r="153" spans="1:9" s="36" customFormat="1" x14ac:dyDescent="0.25">
      <c r="A153" s="61" t="s">
        <v>268</v>
      </c>
      <c r="B153" s="62" t="s">
        <v>140</v>
      </c>
      <c r="C153" s="34"/>
      <c r="D153" s="35">
        <v>0</v>
      </c>
      <c r="E153" s="34"/>
      <c r="F153" s="34"/>
      <c r="G153" s="63">
        <f>SUM(G154:G164)</f>
        <v>0</v>
      </c>
      <c r="H153" s="72"/>
      <c r="I153" s="37"/>
    </row>
    <row r="154" spans="1:9" s="36" customFormat="1" ht="63.75" x14ac:dyDescent="0.25">
      <c r="A154" s="42" t="s">
        <v>269</v>
      </c>
      <c r="B154" s="55" t="s">
        <v>146</v>
      </c>
      <c r="C154" s="49" t="s">
        <v>72</v>
      </c>
      <c r="D154" s="48">
        <v>8</v>
      </c>
      <c r="E154" s="71"/>
      <c r="F154" s="57"/>
      <c r="G154" s="70">
        <f t="shared" si="2"/>
        <v>0</v>
      </c>
      <c r="H154" s="72"/>
      <c r="I154" s="37"/>
    </row>
    <row r="155" spans="1:9" s="36" customFormat="1" ht="76.5" x14ac:dyDescent="0.25">
      <c r="A155" s="42" t="s">
        <v>270</v>
      </c>
      <c r="B155" s="55" t="s">
        <v>271</v>
      </c>
      <c r="C155" s="49" t="s">
        <v>72</v>
      </c>
      <c r="D155" s="48">
        <v>8</v>
      </c>
      <c r="E155" s="71"/>
      <c r="F155" s="57"/>
      <c r="G155" s="70">
        <f t="shared" si="2"/>
        <v>0</v>
      </c>
      <c r="H155" s="72"/>
      <c r="I155" s="37"/>
    </row>
    <row r="156" spans="1:9" s="36" customFormat="1" ht="38.25" x14ac:dyDescent="0.25">
      <c r="A156" s="42" t="s">
        <v>272</v>
      </c>
      <c r="B156" s="55" t="s">
        <v>273</v>
      </c>
      <c r="C156" s="49" t="s">
        <v>72</v>
      </c>
      <c r="D156" s="48">
        <v>8</v>
      </c>
      <c r="E156" s="71"/>
      <c r="F156" s="57"/>
      <c r="G156" s="70">
        <f t="shared" si="2"/>
        <v>0</v>
      </c>
      <c r="H156" s="72"/>
      <c r="I156" s="37"/>
    </row>
    <row r="157" spans="1:9" s="36" customFormat="1" ht="127.5" x14ac:dyDescent="0.25">
      <c r="A157" s="42" t="s">
        <v>274</v>
      </c>
      <c r="B157" s="55" t="s">
        <v>154</v>
      </c>
      <c r="C157" s="49" t="s">
        <v>31</v>
      </c>
      <c r="D157" s="48">
        <v>65.3</v>
      </c>
      <c r="E157" s="71"/>
      <c r="F157" s="57"/>
      <c r="G157" s="70">
        <f t="shared" si="2"/>
        <v>0</v>
      </c>
      <c r="H157" s="72"/>
      <c r="I157" s="37"/>
    </row>
    <row r="158" spans="1:9" s="36" customFormat="1" ht="63.75" x14ac:dyDescent="0.25">
      <c r="A158" s="42" t="s">
        <v>275</v>
      </c>
      <c r="B158" s="55" t="s">
        <v>156</v>
      </c>
      <c r="C158" s="49" t="s">
        <v>72</v>
      </c>
      <c r="D158" s="48">
        <v>8</v>
      </c>
      <c r="E158" s="71"/>
      <c r="F158" s="57"/>
      <c r="G158" s="70">
        <f t="shared" si="2"/>
        <v>0</v>
      </c>
      <c r="H158" s="72"/>
      <c r="I158" s="37"/>
    </row>
    <row r="159" spans="1:9" s="36" customFormat="1" ht="38.25" x14ac:dyDescent="0.25">
      <c r="A159" s="42" t="s">
        <v>276</v>
      </c>
      <c r="B159" s="55" t="s">
        <v>158</v>
      </c>
      <c r="C159" s="49" t="s">
        <v>72</v>
      </c>
      <c r="D159" s="48">
        <v>8</v>
      </c>
      <c r="E159" s="71"/>
      <c r="F159" s="57"/>
      <c r="G159" s="70">
        <f t="shared" si="2"/>
        <v>0</v>
      </c>
      <c r="H159" s="72"/>
      <c r="I159" s="37"/>
    </row>
    <row r="160" spans="1:9" s="36" customFormat="1" ht="38.25" x14ac:dyDescent="0.25">
      <c r="A160" s="42" t="s">
        <v>277</v>
      </c>
      <c r="B160" s="55" t="s">
        <v>160</v>
      </c>
      <c r="C160" s="49" t="s">
        <v>72</v>
      </c>
      <c r="D160" s="48">
        <v>32</v>
      </c>
      <c r="E160" s="71"/>
      <c r="F160" s="57"/>
      <c r="G160" s="70">
        <f t="shared" si="2"/>
        <v>0</v>
      </c>
      <c r="H160" s="72"/>
      <c r="I160" s="37"/>
    </row>
    <row r="161" spans="1:9" s="36" customFormat="1" ht="38.25" x14ac:dyDescent="0.25">
      <c r="A161" s="42" t="s">
        <v>278</v>
      </c>
      <c r="B161" s="55" t="s">
        <v>162</v>
      </c>
      <c r="C161" s="49" t="s">
        <v>72</v>
      </c>
      <c r="D161" s="48">
        <v>8</v>
      </c>
      <c r="E161" s="71"/>
      <c r="F161" s="57"/>
      <c r="G161" s="70">
        <f t="shared" si="2"/>
        <v>0</v>
      </c>
      <c r="H161" s="72"/>
      <c r="I161" s="37"/>
    </row>
    <row r="162" spans="1:9" s="36" customFormat="1" ht="38.25" x14ac:dyDescent="0.25">
      <c r="A162" s="42" t="s">
        <v>279</v>
      </c>
      <c r="B162" s="55" t="s">
        <v>164</v>
      </c>
      <c r="C162" s="49" t="s">
        <v>72</v>
      </c>
      <c r="D162" s="48">
        <v>8</v>
      </c>
      <c r="E162" s="71"/>
      <c r="F162" s="57"/>
      <c r="G162" s="70">
        <f t="shared" si="2"/>
        <v>0</v>
      </c>
      <c r="H162" s="72"/>
      <c r="I162" s="37"/>
    </row>
    <row r="163" spans="1:9" s="36" customFormat="1" ht="38.25" x14ac:dyDescent="0.25">
      <c r="A163" s="42" t="s">
        <v>280</v>
      </c>
      <c r="B163" s="55" t="s">
        <v>166</v>
      </c>
      <c r="C163" s="49" t="s">
        <v>72</v>
      </c>
      <c r="D163" s="48">
        <v>8</v>
      </c>
      <c r="E163" s="71"/>
      <c r="F163" s="57"/>
      <c r="G163" s="70">
        <f t="shared" si="2"/>
        <v>0</v>
      </c>
      <c r="H163" s="72"/>
      <c r="I163" s="37"/>
    </row>
    <row r="164" spans="1:9" s="36" customFormat="1" ht="38.25" x14ac:dyDescent="0.25">
      <c r="A164" s="42" t="s">
        <v>281</v>
      </c>
      <c r="B164" s="55" t="s">
        <v>282</v>
      </c>
      <c r="C164" s="49" t="s">
        <v>72</v>
      </c>
      <c r="D164" s="48">
        <v>8</v>
      </c>
      <c r="E164" s="71"/>
      <c r="F164" s="57"/>
      <c r="G164" s="70">
        <f t="shared" si="2"/>
        <v>0</v>
      </c>
      <c r="H164" s="72"/>
      <c r="I164" s="37"/>
    </row>
    <row r="165" spans="1:9" s="36" customFormat="1" x14ac:dyDescent="0.25">
      <c r="A165" s="61" t="s">
        <v>283</v>
      </c>
      <c r="B165" s="62" t="s">
        <v>168</v>
      </c>
      <c r="C165" s="34"/>
      <c r="D165" s="35">
        <v>0</v>
      </c>
      <c r="E165" s="34"/>
      <c r="F165" s="34"/>
      <c r="G165" s="63">
        <f>SUM(G166:G168)</f>
        <v>0</v>
      </c>
      <c r="H165" s="72"/>
      <c r="I165" s="37"/>
    </row>
    <row r="166" spans="1:9" s="36" customFormat="1" ht="76.5" x14ac:dyDescent="0.25">
      <c r="A166" s="42" t="s">
        <v>284</v>
      </c>
      <c r="B166" s="55" t="s">
        <v>170</v>
      </c>
      <c r="C166" s="49" t="s">
        <v>171</v>
      </c>
      <c r="D166" s="48">
        <v>16</v>
      </c>
      <c r="E166" s="71"/>
      <c r="F166" s="57"/>
      <c r="G166" s="70">
        <f t="shared" si="2"/>
        <v>0</v>
      </c>
      <c r="H166" s="72"/>
      <c r="I166" s="37"/>
    </row>
    <row r="167" spans="1:9" s="36" customFormat="1" ht="38.25" x14ac:dyDescent="0.25">
      <c r="A167" s="42" t="s">
        <v>285</v>
      </c>
      <c r="B167" s="55" t="s">
        <v>173</v>
      </c>
      <c r="C167" s="49" t="s">
        <v>72</v>
      </c>
      <c r="D167" s="48">
        <v>8</v>
      </c>
      <c r="E167" s="71"/>
      <c r="F167" s="57"/>
      <c r="G167" s="70">
        <f t="shared" si="2"/>
        <v>0</v>
      </c>
      <c r="H167" s="72"/>
      <c r="I167" s="37"/>
    </row>
    <row r="168" spans="1:9" s="36" customFormat="1" ht="51" x14ac:dyDescent="0.25">
      <c r="A168" s="42" t="s">
        <v>286</v>
      </c>
      <c r="B168" s="55" t="s">
        <v>175</v>
      </c>
      <c r="C168" s="49" t="s">
        <v>72</v>
      </c>
      <c r="D168" s="48">
        <v>8</v>
      </c>
      <c r="E168" s="71"/>
      <c r="F168" s="57"/>
      <c r="G168" s="70">
        <f t="shared" si="2"/>
        <v>0</v>
      </c>
      <c r="H168" s="72"/>
      <c r="I168" s="37"/>
    </row>
    <row r="169" spans="1:9" s="36" customFormat="1" x14ac:dyDescent="0.25">
      <c r="A169" s="61" t="s">
        <v>287</v>
      </c>
      <c r="B169" s="62" t="s">
        <v>102</v>
      </c>
      <c r="C169" s="34"/>
      <c r="D169" s="35">
        <v>0</v>
      </c>
      <c r="E169" s="34"/>
      <c r="F169" s="34"/>
      <c r="G169" s="63">
        <f>SUM(G170:G171)</f>
        <v>0</v>
      </c>
      <c r="H169" s="72"/>
      <c r="I169" s="37"/>
    </row>
    <row r="170" spans="1:9" s="36" customFormat="1" ht="51" x14ac:dyDescent="0.25">
      <c r="A170" s="42" t="s">
        <v>288</v>
      </c>
      <c r="B170" s="55" t="s">
        <v>106</v>
      </c>
      <c r="C170" s="49" t="s">
        <v>72</v>
      </c>
      <c r="D170" s="48">
        <v>8</v>
      </c>
      <c r="E170" s="71"/>
      <c r="F170" s="57"/>
      <c r="G170" s="70">
        <f t="shared" si="2"/>
        <v>0</v>
      </c>
      <c r="H170" s="72"/>
      <c r="I170" s="37"/>
    </row>
    <row r="171" spans="1:9" s="36" customFormat="1" ht="134.25" customHeight="1" x14ac:dyDescent="0.25">
      <c r="A171" s="42" t="s">
        <v>289</v>
      </c>
      <c r="B171" s="55" t="s">
        <v>290</v>
      </c>
      <c r="C171" s="49" t="s">
        <v>72</v>
      </c>
      <c r="D171" s="48">
        <v>8</v>
      </c>
      <c r="E171" s="71"/>
      <c r="F171" s="57"/>
      <c r="G171" s="70">
        <f t="shared" si="2"/>
        <v>0</v>
      </c>
      <c r="H171" s="72"/>
      <c r="I171" s="37"/>
    </row>
    <row r="172" spans="1:9" s="36" customFormat="1" x14ac:dyDescent="0.25">
      <c r="A172" s="61" t="s">
        <v>291</v>
      </c>
      <c r="B172" s="62" t="s">
        <v>108</v>
      </c>
      <c r="C172" s="34"/>
      <c r="D172" s="35">
        <v>0</v>
      </c>
      <c r="E172" s="34"/>
      <c r="F172" s="34"/>
      <c r="G172" s="63">
        <f>SUM(G173)</f>
        <v>0</v>
      </c>
      <c r="H172" s="72"/>
      <c r="I172" s="37"/>
    </row>
    <row r="173" spans="1:9" s="36" customFormat="1" ht="63.75" x14ac:dyDescent="0.25">
      <c r="A173" s="42" t="s">
        <v>292</v>
      </c>
      <c r="B173" s="55" t="s">
        <v>110</v>
      </c>
      <c r="C173" s="49" t="s">
        <v>31</v>
      </c>
      <c r="D173" s="48">
        <v>138.97</v>
      </c>
      <c r="E173" s="71"/>
      <c r="F173" s="57"/>
      <c r="G173" s="70">
        <f t="shared" si="2"/>
        <v>0</v>
      </c>
      <c r="H173" s="72"/>
      <c r="I173" s="37"/>
    </row>
    <row r="174" spans="1:9" s="36" customFormat="1" x14ac:dyDescent="0.25">
      <c r="A174" s="61" t="s">
        <v>293</v>
      </c>
      <c r="B174" s="62" t="s">
        <v>209</v>
      </c>
      <c r="C174" s="34"/>
      <c r="D174" s="35">
        <v>0</v>
      </c>
      <c r="E174" s="34"/>
      <c r="F174" s="34"/>
      <c r="G174" s="63">
        <f>SUM(G175:G177)</f>
        <v>0</v>
      </c>
      <c r="H174" s="72"/>
      <c r="I174" s="37"/>
    </row>
    <row r="175" spans="1:9" s="36" customFormat="1" ht="89.25" x14ac:dyDescent="0.25">
      <c r="A175" s="42" t="s">
        <v>294</v>
      </c>
      <c r="B175" s="55" t="s">
        <v>124</v>
      </c>
      <c r="C175" s="49" t="s">
        <v>31</v>
      </c>
      <c r="D175" s="48">
        <v>145.1</v>
      </c>
      <c r="E175" s="71"/>
      <c r="F175" s="57"/>
      <c r="G175" s="70">
        <f t="shared" si="2"/>
        <v>0</v>
      </c>
      <c r="H175" s="72"/>
      <c r="I175" s="37"/>
    </row>
    <row r="176" spans="1:9" s="36" customFormat="1" ht="102" x14ac:dyDescent="0.25">
      <c r="A176" s="42" t="s">
        <v>295</v>
      </c>
      <c r="B176" s="55" t="s">
        <v>126</v>
      </c>
      <c r="C176" s="49" t="s">
        <v>38</v>
      </c>
      <c r="D176" s="48">
        <v>69.33</v>
      </c>
      <c r="E176" s="71"/>
      <c r="F176" s="57"/>
      <c r="G176" s="70">
        <f t="shared" si="2"/>
        <v>0</v>
      </c>
      <c r="H176" s="72"/>
      <c r="I176" s="37"/>
    </row>
    <row r="177" spans="1:9" s="36" customFormat="1" ht="63.75" x14ac:dyDescent="0.25">
      <c r="A177" s="42" t="s">
        <v>296</v>
      </c>
      <c r="B177" s="55" t="s">
        <v>297</v>
      </c>
      <c r="C177" s="49" t="s">
        <v>31</v>
      </c>
      <c r="D177" s="48">
        <v>347.2</v>
      </c>
      <c r="E177" s="71"/>
      <c r="F177" s="57"/>
      <c r="G177" s="70">
        <f t="shared" si="2"/>
        <v>0</v>
      </c>
      <c r="H177" s="72"/>
      <c r="I177" s="37"/>
    </row>
    <row r="178" spans="1:9" s="36" customFormat="1" ht="15.75" x14ac:dyDescent="0.25">
      <c r="A178" s="52"/>
      <c r="B178" s="53" t="s">
        <v>22</v>
      </c>
      <c r="C178" s="54"/>
      <c r="D178" s="98"/>
      <c r="E178" s="52"/>
      <c r="F178" s="52"/>
      <c r="G178" s="52">
        <f>D178*E178</f>
        <v>0</v>
      </c>
      <c r="I178" s="37"/>
    </row>
    <row r="179" spans="1:9" s="36" customFormat="1" x14ac:dyDescent="0.25">
      <c r="A179" s="34"/>
      <c r="B179" s="34" t="str">
        <f>+B17</f>
        <v>Rehabilitación del Hospital Regional de Ameca, CLUES JCSSA000165 en el municipio de Ameca, Jalisco.</v>
      </c>
      <c r="C179" s="34"/>
      <c r="D179" s="35"/>
      <c r="E179" s="34"/>
      <c r="F179" s="34"/>
      <c r="G179" s="34">
        <f>+G17</f>
        <v>0</v>
      </c>
      <c r="I179" s="37"/>
    </row>
    <row r="180" spans="1:9" s="36" customFormat="1" x14ac:dyDescent="0.25">
      <c r="A180" s="64" t="s">
        <v>26</v>
      </c>
      <c r="B180" s="64" t="str">
        <f t="shared" ref="B180:B210" si="3">+VLOOKUP($A180,$A$18:$G$177,2,0)</f>
        <v>TRABAJOS EN GENERALES EN HOSPITAL</v>
      </c>
      <c r="C180" s="65"/>
      <c r="D180" s="66"/>
      <c r="E180" s="67"/>
      <c r="F180" s="68"/>
      <c r="G180" s="69">
        <f>G181+G182</f>
        <v>0</v>
      </c>
      <c r="I180" s="37"/>
    </row>
    <row r="181" spans="1:9" s="36" customFormat="1" x14ac:dyDescent="0.25">
      <c r="A181" s="61" t="s">
        <v>14</v>
      </c>
      <c r="B181" s="62" t="str">
        <f t="shared" si="3"/>
        <v>PRELIMINARES</v>
      </c>
      <c r="C181" s="34"/>
      <c r="D181" s="35"/>
      <c r="E181" s="34"/>
      <c r="F181" s="34"/>
      <c r="G181" s="63">
        <f t="shared" ref="G181:G210" si="4">+VLOOKUP($A181,$A$18:$G$177,7,0)</f>
        <v>0</v>
      </c>
      <c r="I181" s="37"/>
    </row>
    <row r="182" spans="1:9" s="36" customFormat="1" x14ac:dyDescent="0.25">
      <c r="A182" s="61" t="s">
        <v>45</v>
      </c>
      <c r="B182" s="62" t="str">
        <f t="shared" si="3"/>
        <v>TRABAJOS PREVENTIVOS Y PINTURAS EN GENERAL</v>
      </c>
      <c r="C182" s="34"/>
      <c r="D182" s="35"/>
      <c r="E182" s="34"/>
      <c r="F182" s="34"/>
      <c r="G182" s="63">
        <f t="shared" si="4"/>
        <v>0</v>
      </c>
      <c r="I182" s="37"/>
    </row>
    <row r="183" spans="1:9" s="36" customFormat="1" x14ac:dyDescent="0.25">
      <c r="A183" s="64" t="s">
        <v>51</v>
      </c>
      <c r="B183" s="64" t="str">
        <f t="shared" si="3"/>
        <v>REHABILITACION AREA DE SERVICIOS GENERALES Y COCINA</v>
      </c>
      <c r="C183" s="65"/>
      <c r="D183" s="66"/>
      <c r="E183" s="67"/>
      <c r="F183" s="68"/>
      <c r="G183" s="69">
        <f>G184+G185+G186+G187+G188+G189+G190+G191+G192+G193+G194</f>
        <v>0</v>
      </c>
      <c r="I183" s="37"/>
    </row>
    <row r="184" spans="1:9" s="36" customFormat="1" x14ac:dyDescent="0.25">
      <c r="A184" s="61" t="s">
        <v>53</v>
      </c>
      <c r="B184" s="62" t="str">
        <f t="shared" si="3"/>
        <v>PRELIMINARES</v>
      </c>
      <c r="C184" s="34"/>
      <c r="D184" s="35"/>
      <c r="E184" s="34"/>
      <c r="F184" s="34"/>
      <c r="G184" s="63">
        <f t="shared" si="4"/>
        <v>0</v>
      </c>
      <c r="I184" s="37"/>
    </row>
    <row r="185" spans="1:9" s="36" customFormat="1" x14ac:dyDescent="0.25">
      <c r="A185" s="61" t="s">
        <v>56</v>
      </c>
      <c r="B185" s="62" t="str">
        <f t="shared" si="3"/>
        <v>DEMOLICIONES</v>
      </c>
      <c r="C185" s="34"/>
      <c r="D185" s="35"/>
      <c r="E185" s="34"/>
      <c r="F185" s="34"/>
      <c r="G185" s="63">
        <f t="shared" si="4"/>
        <v>0</v>
      </c>
      <c r="I185" s="37"/>
    </row>
    <row r="186" spans="1:9" s="36" customFormat="1" x14ac:dyDescent="0.25">
      <c r="A186" s="61" t="s">
        <v>62</v>
      </c>
      <c r="B186" s="62" t="str">
        <f t="shared" si="3"/>
        <v>ALBAÑILERIA</v>
      </c>
      <c r="C186" s="34"/>
      <c r="D186" s="35"/>
      <c r="E186" s="34"/>
      <c r="F186" s="34"/>
      <c r="G186" s="63">
        <f t="shared" si="4"/>
        <v>0</v>
      </c>
      <c r="I186" s="37"/>
    </row>
    <row r="187" spans="1:9" s="36" customFormat="1" x14ac:dyDescent="0.25">
      <c r="A187" s="61" t="s">
        <v>101</v>
      </c>
      <c r="B187" s="62" t="str">
        <f t="shared" si="3"/>
        <v>CARPINTERIA</v>
      </c>
      <c r="C187" s="34"/>
      <c r="D187" s="35"/>
      <c r="E187" s="34"/>
      <c r="F187" s="34"/>
      <c r="G187" s="63">
        <f t="shared" si="4"/>
        <v>0</v>
      </c>
      <c r="I187" s="37"/>
    </row>
    <row r="188" spans="1:9" s="36" customFormat="1" x14ac:dyDescent="0.25">
      <c r="A188" s="61" t="s">
        <v>107</v>
      </c>
      <c r="B188" s="62" t="str">
        <f t="shared" si="3"/>
        <v>VENTANERIA Y PUERTAS DE ALUMINIO</v>
      </c>
      <c r="C188" s="34"/>
      <c r="D188" s="35"/>
      <c r="E188" s="34"/>
      <c r="F188" s="34"/>
      <c r="G188" s="63">
        <f t="shared" si="4"/>
        <v>0</v>
      </c>
      <c r="I188" s="37"/>
    </row>
    <row r="189" spans="1:9" s="36" customFormat="1" x14ac:dyDescent="0.25">
      <c r="A189" s="61" t="s">
        <v>113</v>
      </c>
      <c r="B189" s="62" t="str">
        <f t="shared" si="3"/>
        <v>PINTURA</v>
      </c>
      <c r="C189" s="34"/>
      <c r="D189" s="35"/>
      <c r="E189" s="34"/>
      <c r="F189" s="34"/>
      <c r="G189" s="63">
        <f t="shared" si="4"/>
        <v>0</v>
      </c>
      <c r="I189" s="37"/>
    </row>
    <row r="190" spans="1:9" s="36" customFormat="1" x14ac:dyDescent="0.25">
      <c r="A190" s="61" t="s">
        <v>121</v>
      </c>
      <c r="B190" s="62" t="str">
        <f t="shared" si="3"/>
        <v>PISOS, RECUBRIMIENTOS,PLAFONES Y DOMO</v>
      </c>
      <c r="C190" s="34"/>
      <c r="D190" s="35"/>
      <c r="E190" s="34"/>
      <c r="F190" s="34"/>
      <c r="G190" s="63">
        <f t="shared" si="4"/>
        <v>0</v>
      </c>
      <c r="I190" s="37"/>
    </row>
    <row r="191" spans="1:9" s="36" customFormat="1" x14ac:dyDescent="0.25">
      <c r="A191" s="61" t="s">
        <v>133</v>
      </c>
      <c r="B191" s="62" t="str">
        <f t="shared" si="3"/>
        <v>FONTANERIA</v>
      </c>
      <c r="C191" s="34"/>
      <c r="D191" s="35"/>
      <c r="E191" s="34"/>
      <c r="F191" s="34"/>
      <c r="G191" s="63">
        <f t="shared" si="4"/>
        <v>0</v>
      </c>
      <c r="I191" s="37"/>
    </row>
    <row r="192" spans="1:9" s="36" customFormat="1" x14ac:dyDescent="0.25">
      <c r="A192" s="61" t="s">
        <v>139</v>
      </c>
      <c r="B192" s="62" t="str">
        <f t="shared" si="3"/>
        <v>MUEBLES DE BAÑO, TARJAS Y LAVADERO</v>
      </c>
      <c r="C192" s="34"/>
      <c r="D192" s="35"/>
      <c r="E192" s="34"/>
      <c r="F192" s="34"/>
      <c r="G192" s="63">
        <f t="shared" si="4"/>
        <v>0</v>
      </c>
      <c r="I192" s="37"/>
    </row>
    <row r="193" spans="1:9" s="36" customFormat="1" x14ac:dyDescent="0.25">
      <c r="A193" s="61" t="s">
        <v>167</v>
      </c>
      <c r="B193" s="62" t="str">
        <f t="shared" si="3"/>
        <v>ELECTRICO</v>
      </c>
      <c r="C193" s="34"/>
      <c r="D193" s="35"/>
      <c r="E193" s="34"/>
      <c r="F193" s="34"/>
      <c r="G193" s="63">
        <f t="shared" si="4"/>
        <v>0</v>
      </c>
      <c r="I193" s="37"/>
    </row>
    <row r="194" spans="1:9" s="36" customFormat="1" x14ac:dyDescent="0.25">
      <c r="A194" s="61" t="s">
        <v>180</v>
      </c>
      <c r="B194" s="62" t="str">
        <f t="shared" si="3"/>
        <v>LIMPIEZA</v>
      </c>
      <c r="C194" s="34"/>
      <c r="D194" s="35"/>
      <c r="E194" s="34"/>
      <c r="F194" s="34"/>
      <c r="G194" s="63">
        <f t="shared" si="4"/>
        <v>0</v>
      </c>
      <c r="I194" s="37"/>
    </row>
    <row r="195" spans="1:9" s="36" customFormat="1" x14ac:dyDescent="0.25">
      <c r="A195" s="64" t="s">
        <v>184</v>
      </c>
      <c r="B195" s="64" t="str">
        <f t="shared" si="3"/>
        <v>REMODELACION DE AREA DE CONSULTA EXTERNA</v>
      </c>
      <c r="C195" s="65"/>
      <c r="D195" s="66"/>
      <c r="E195" s="67"/>
      <c r="F195" s="68"/>
      <c r="G195" s="69">
        <f>G196+G197+G198+G199+G200+G201</f>
        <v>0</v>
      </c>
      <c r="I195" s="37"/>
    </row>
    <row r="196" spans="1:9" s="36" customFormat="1" x14ac:dyDescent="0.25">
      <c r="A196" s="61" t="s">
        <v>186</v>
      </c>
      <c r="B196" s="62" t="str">
        <f t="shared" si="3"/>
        <v>DEMOLICIONES</v>
      </c>
      <c r="C196" s="34"/>
      <c r="D196" s="35"/>
      <c r="E196" s="34"/>
      <c r="F196" s="34"/>
      <c r="G196" s="63">
        <f t="shared" si="4"/>
        <v>0</v>
      </c>
      <c r="I196" s="37"/>
    </row>
    <row r="197" spans="1:9" s="36" customFormat="1" x14ac:dyDescent="0.25">
      <c r="A197" s="61" t="s">
        <v>206</v>
      </c>
      <c r="B197" s="62" t="str">
        <f t="shared" si="3"/>
        <v>ALBAÑILERIA</v>
      </c>
      <c r="C197" s="34"/>
      <c r="D197" s="35"/>
      <c r="E197" s="34"/>
      <c r="F197" s="34"/>
      <c r="G197" s="63">
        <f t="shared" si="4"/>
        <v>0</v>
      </c>
      <c r="I197" s="37"/>
    </row>
    <row r="198" spans="1:9" s="36" customFormat="1" x14ac:dyDescent="0.25">
      <c r="A198" s="61" t="s">
        <v>208</v>
      </c>
      <c r="B198" s="62" t="str">
        <f t="shared" si="3"/>
        <v>PISOS Y RECUBRIMIENTOS</v>
      </c>
      <c r="C198" s="34"/>
      <c r="D198" s="35"/>
      <c r="E198" s="34"/>
      <c r="F198" s="34"/>
      <c r="G198" s="63">
        <f t="shared" si="4"/>
        <v>0</v>
      </c>
      <c r="I198" s="37"/>
    </row>
    <row r="199" spans="1:9" s="36" customFormat="1" x14ac:dyDescent="0.25">
      <c r="A199" s="61" t="s">
        <v>216</v>
      </c>
      <c r="B199" s="62" t="str">
        <f t="shared" si="3"/>
        <v>PINTURA</v>
      </c>
      <c r="C199" s="34"/>
      <c r="D199" s="35"/>
      <c r="E199" s="34"/>
      <c r="F199" s="34"/>
      <c r="G199" s="63">
        <f t="shared" si="4"/>
        <v>0</v>
      </c>
      <c r="I199" s="37"/>
    </row>
    <row r="200" spans="1:9" s="36" customFormat="1" x14ac:dyDescent="0.25">
      <c r="A200" s="61" t="s">
        <v>219</v>
      </c>
      <c r="B200" s="62" t="str">
        <f t="shared" si="3"/>
        <v>CARPINTERIA</v>
      </c>
      <c r="C200" s="34"/>
      <c r="D200" s="35"/>
      <c r="E200" s="34"/>
      <c r="F200" s="34"/>
      <c r="G200" s="63">
        <f t="shared" si="4"/>
        <v>0</v>
      </c>
      <c r="I200" s="37"/>
    </row>
    <row r="201" spans="1:9" s="36" customFormat="1" x14ac:dyDescent="0.25">
      <c r="A201" s="61" t="s">
        <v>222</v>
      </c>
      <c r="B201" s="62" t="str">
        <f t="shared" si="3"/>
        <v>ELECTRICO</v>
      </c>
      <c r="C201" s="34"/>
      <c r="D201" s="35"/>
      <c r="E201" s="34"/>
      <c r="F201" s="34"/>
      <c r="G201" s="63">
        <f t="shared" si="4"/>
        <v>0</v>
      </c>
      <c r="I201" s="37"/>
    </row>
    <row r="202" spans="1:9" s="36" customFormat="1" x14ac:dyDescent="0.25">
      <c r="A202" s="64" t="s">
        <v>228</v>
      </c>
      <c r="B202" s="64" t="str">
        <f t="shared" si="3"/>
        <v>CONSTRUCCION DE BAÑOS AREA DE ENCAMADOS</v>
      </c>
      <c r="C202" s="65"/>
      <c r="D202" s="66"/>
      <c r="E202" s="67"/>
      <c r="F202" s="68"/>
      <c r="G202" s="69">
        <f>G203+G204+G205+G206+G207+G208+G209+G210</f>
        <v>0</v>
      </c>
      <c r="I202" s="37"/>
    </row>
    <row r="203" spans="1:9" s="36" customFormat="1" x14ac:dyDescent="0.25">
      <c r="A203" s="61" t="s">
        <v>230</v>
      </c>
      <c r="B203" s="62" t="str">
        <f t="shared" si="3"/>
        <v>PRELIMINARES</v>
      </c>
      <c r="C203" s="34"/>
      <c r="D203" s="35"/>
      <c r="E203" s="34"/>
      <c r="F203" s="34"/>
      <c r="G203" s="63">
        <f t="shared" si="4"/>
        <v>0</v>
      </c>
      <c r="I203" s="37"/>
    </row>
    <row r="204" spans="1:9" s="36" customFormat="1" x14ac:dyDescent="0.25">
      <c r="A204" s="61" t="s">
        <v>240</v>
      </c>
      <c r="B204" s="62" t="str">
        <f t="shared" si="3"/>
        <v>ALBAÑILERIA</v>
      </c>
      <c r="C204" s="34"/>
      <c r="D204" s="35"/>
      <c r="E204" s="34"/>
      <c r="F204" s="34"/>
      <c r="G204" s="63">
        <f t="shared" si="4"/>
        <v>0</v>
      </c>
      <c r="I204" s="37"/>
    </row>
    <row r="205" spans="1:9" s="36" customFormat="1" x14ac:dyDescent="0.25">
      <c r="A205" s="61" t="s">
        <v>266</v>
      </c>
      <c r="B205" s="62" t="str">
        <f t="shared" si="3"/>
        <v>PINTURA</v>
      </c>
      <c r="C205" s="34"/>
      <c r="D205" s="35"/>
      <c r="E205" s="34"/>
      <c r="F205" s="34"/>
      <c r="G205" s="63">
        <f t="shared" si="4"/>
        <v>0</v>
      </c>
      <c r="I205" s="37"/>
    </row>
    <row r="206" spans="1:9" s="36" customFormat="1" x14ac:dyDescent="0.25">
      <c r="A206" s="61" t="s">
        <v>268</v>
      </c>
      <c r="B206" s="62" t="str">
        <f t="shared" si="3"/>
        <v>MUEBLES DE BAÑO, TARJAS Y LAVADERO</v>
      </c>
      <c r="C206" s="34"/>
      <c r="D206" s="35"/>
      <c r="E206" s="34"/>
      <c r="F206" s="34"/>
      <c r="G206" s="63">
        <f t="shared" si="4"/>
        <v>0</v>
      </c>
      <c r="I206" s="37"/>
    </row>
    <row r="207" spans="1:9" s="36" customFormat="1" x14ac:dyDescent="0.25">
      <c r="A207" s="61" t="s">
        <v>283</v>
      </c>
      <c r="B207" s="62" t="str">
        <f t="shared" si="3"/>
        <v>ELECTRICO</v>
      </c>
      <c r="C207" s="34"/>
      <c r="D207" s="35"/>
      <c r="E207" s="34"/>
      <c r="F207" s="34"/>
      <c r="G207" s="63">
        <f t="shared" si="4"/>
        <v>0</v>
      </c>
      <c r="I207" s="37"/>
    </row>
    <row r="208" spans="1:9" s="36" customFormat="1" x14ac:dyDescent="0.25">
      <c r="A208" s="61" t="s">
        <v>287</v>
      </c>
      <c r="B208" s="62" t="str">
        <f t="shared" si="3"/>
        <v>CARPINTERIA</v>
      </c>
      <c r="C208" s="34"/>
      <c r="D208" s="35"/>
      <c r="E208" s="34"/>
      <c r="F208" s="34"/>
      <c r="G208" s="63">
        <f t="shared" si="4"/>
        <v>0</v>
      </c>
      <c r="I208" s="37"/>
    </row>
    <row r="209" spans="1:9" s="36" customFormat="1" x14ac:dyDescent="0.25">
      <c r="A209" s="61" t="s">
        <v>291</v>
      </c>
      <c r="B209" s="62" t="str">
        <f t="shared" si="3"/>
        <v>VENTANERIA Y PUERTAS DE ALUMINIO</v>
      </c>
      <c r="C209" s="34"/>
      <c r="D209" s="35"/>
      <c r="E209" s="34"/>
      <c r="F209" s="34"/>
      <c r="G209" s="63">
        <f t="shared" si="4"/>
        <v>0</v>
      </c>
      <c r="I209" s="37"/>
    </row>
    <row r="210" spans="1:9" s="36" customFormat="1" x14ac:dyDescent="0.25">
      <c r="A210" s="61" t="s">
        <v>293</v>
      </c>
      <c r="B210" s="62" t="str">
        <f t="shared" si="3"/>
        <v>PISOS Y RECUBRIMIENTOS</v>
      </c>
      <c r="C210" s="34"/>
      <c r="D210" s="35"/>
      <c r="E210" s="34"/>
      <c r="F210" s="34"/>
      <c r="G210" s="63">
        <f t="shared" si="4"/>
        <v>0</v>
      </c>
      <c r="I210" s="37"/>
    </row>
    <row r="211" spans="1:9" s="36" customFormat="1" ht="14.25" customHeight="1" x14ac:dyDescent="0.25">
      <c r="A211" s="73" t="s">
        <v>7</v>
      </c>
      <c r="B211" s="73"/>
      <c r="C211" s="73"/>
      <c r="D211" s="73"/>
      <c r="E211" s="73"/>
      <c r="F211" s="58" t="s">
        <v>8</v>
      </c>
      <c r="G211" s="59">
        <f>G180+G183+G195+G202</f>
        <v>0</v>
      </c>
      <c r="I211" s="37"/>
    </row>
    <row r="212" spans="1:9" s="38" customFormat="1" ht="15" customHeight="1" x14ac:dyDescent="0.25">
      <c r="A212" s="60"/>
      <c r="B212" s="60"/>
      <c r="C212" s="60"/>
      <c r="D212" s="60"/>
      <c r="E212" s="60"/>
      <c r="F212" s="58" t="s">
        <v>9</v>
      </c>
      <c r="G212" s="59">
        <f>+G211*0.16</f>
        <v>0</v>
      </c>
    </row>
    <row r="213" spans="1:9" s="38" customFormat="1" ht="14.25" customHeight="1" x14ac:dyDescent="0.25">
      <c r="A213" s="60"/>
      <c r="B213" s="60"/>
      <c r="C213" s="60"/>
      <c r="D213" s="60"/>
      <c r="E213" s="60"/>
      <c r="F213" s="58" t="s">
        <v>10</v>
      </c>
      <c r="G213" s="59">
        <f>+G211+G212</f>
        <v>0</v>
      </c>
    </row>
    <row r="214" spans="1:9" s="38" customFormat="1" x14ac:dyDescent="0.25"/>
    <row r="215" spans="1:9" s="36" customFormat="1" x14ac:dyDescent="0.25"/>
    <row r="216" spans="1:9" s="36" customFormat="1" x14ac:dyDescent="0.25"/>
    <row r="217" spans="1:9" s="36" customFormat="1" x14ac:dyDescent="0.25">
      <c r="H217" s="39"/>
    </row>
    <row r="218" spans="1:9" s="36" customFormat="1" x14ac:dyDescent="0.25">
      <c r="H218" s="39"/>
    </row>
    <row r="219" spans="1:9" s="36" customFormat="1" x14ac:dyDescent="0.25"/>
    <row r="220" spans="1:9" s="36" customFormat="1" x14ac:dyDescent="0.25"/>
    <row r="221" spans="1:9" s="36" customFormat="1" x14ac:dyDescent="0.25"/>
    <row r="222" spans="1:9" s="36" customFormat="1" x14ac:dyDescent="0.25">
      <c r="H222" s="40"/>
    </row>
    <row r="223" spans="1:9" s="36" customFormat="1" x14ac:dyDescent="0.25"/>
    <row r="224" spans="1:9" s="36" customFormat="1" x14ac:dyDescent="0.25"/>
    <row r="225" spans="8:8" s="36" customFormat="1" x14ac:dyDescent="0.25"/>
    <row r="226" spans="8:8" s="36" customFormat="1" x14ac:dyDescent="0.25"/>
    <row r="227" spans="8:8" s="36" customFormat="1" x14ac:dyDescent="0.25"/>
    <row r="228" spans="8:8" s="36" customFormat="1" x14ac:dyDescent="0.25"/>
    <row r="229" spans="8:8" s="36" customFormat="1" x14ac:dyDescent="0.25">
      <c r="H229" s="41"/>
    </row>
    <row r="230" spans="8:8" s="36" customFormat="1" x14ac:dyDescent="0.25">
      <c r="H230" s="41"/>
    </row>
    <row r="231" spans="8:8" s="36" customFormat="1" x14ac:dyDescent="0.25">
      <c r="H231" s="41"/>
    </row>
    <row r="232" spans="8:8" s="36" customFormat="1" x14ac:dyDescent="0.25"/>
    <row r="233" spans="8:8" s="36" customFormat="1" x14ac:dyDescent="0.25"/>
    <row r="234" spans="8:8" s="36" customFormat="1" x14ac:dyDescent="0.25"/>
    <row r="235" spans="8:8" s="36" customFormat="1" x14ac:dyDescent="0.25"/>
  </sheetData>
  <autoFilter ref="A17:G213"/>
  <mergeCells count="12">
    <mergeCell ref="B4:B5"/>
    <mergeCell ref="C1:F1"/>
    <mergeCell ref="C6:E6"/>
    <mergeCell ref="C7:E7"/>
    <mergeCell ref="C8:E8"/>
    <mergeCell ref="C3:F5"/>
    <mergeCell ref="A211:E211"/>
    <mergeCell ref="C9:E9"/>
    <mergeCell ref="B7:B9"/>
    <mergeCell ref="B11:B12"/>
    <mergeCell ref="C10:F10"/>
    <mergeCell ref="A14:G14"/>
  </mergeCells>
  <printOptions horizontalCentered="1"/>
  <pageMargins left="0.19685039370078741" right="0.19685039370078741" top="0.19685039370078741" bottom="0.39370078740157483" header="0.27559055118110237" footer="0.19685039370078741"/>
  <pageSetup scale="76" orientation="landscape" horizontalDpi="300" verticalDpi="300" r:id="rId1"/>
  <headerFooter>
    <oddFooter>&amp;C&amp;8Página &amp;P de &amp;N</oddFooter>
  </headerFooter>
  <rowBreaks count="1" manualBreakCount="1">
    <brk id="177"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CATALOGO</vt:lpstr>
      <vt:lpstr>CATALOGO!Área_de_impresión</vt:lpstr>
      <vt:lpstr>CATALOGO!Títulos_a_imprimir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Diaz</dc:creator>
  <cp:lastModifiedBy>Tomas</cp:lastModifiedBy>
  <cp:lastPrinted>2019-07-25T15:22:57Z</cp:lastPrinted>
  <dcterms:created xsi:type="dcterms:W3CDTF">2018-12-17T16:20:56Z</dcterms:created>
  <dcterms:modified xsi:type="dcterms:W3CDTF">2019-07-29T15:15:42Z</dcterms:modified>
</cp:coreProperties>
</file>