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Documents\OBRAS\OBRAS 2019\SIOP\Direccion de presupuestos de Obra publica\Presupuestos\23.- CENTRO DE SALUD TIPO\14.- Autlan\2.- ULTIMO\"/>
    </mc:Choice>
  </mc:AlternateContent>
  <bookViews>
    <workbookView xWindow="0" yWindow="0" windowWidth="28800" windowHeight="12330"/>
  </bookViews>
  <sheets>
    <sheet name="CATALOGO" sheetId="2" r:id="rId1"/>
  </sheets>
  <definedNames>
    <definedName name="_xlnm._FilterDatabase" localSheetId="0" hidden="1">CATALOGO!$A$17:$G$302</definedName>
    <definedName name="area" localSheetId="0">#REF!</definedName>
    <definedName name="area">#REF!</definedName>
    <definedName name="_xlnm.Print_Area" localSheetId="0">CATALOGO!$A$1:$G$302</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CATALOGO!$1:$16</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5" i="2" l="1"/>
  <c r="G244" i="2" s="1"/>
  <c r="G243" i="2"/>
  <c r="G242" i="2" s="1"/>
  <c r="G241" i="2"/>
  <c r="G240" i="2" s="1"/>
  <c r="G239" i="2"/>
  <c r="G238" i="2"/>
  <c r="G237" i="2"/>
  <c r="G236" i="2" s="1"/>
  <c r="G235" i="2"/>
  <c r="G234" i="2"/>
  <c r="G233" i="2"/>
  <c r="G232" i="2"/>
  <c r="G231" i="2"/>
  <c r="G230" i="2"/>
  <c r="G228" i="2"/>
  <c r="G227" i="2"/>
  <c r="G226" i="2"/>
  <c r="G225" i="2"/>
  <c r="G224" i="2"/>
  <c r="G223" i="2"/>
  <c r="G222" i="2"/>
  <c r="G221" i="2"/>
  <c r="G220" i="2"/>
  <c r="G218" i="2"/>
  <c r="G217" i="2"/>
  <c r="G216" i="2"/>
  <c r="G215" i="2"/>
  <c r="G214" i="2"/>
  <c r="G213" i="2"/>
  <c r="G212" i="2"/>
  <c r="G211" i="2"/>
  <c r="G210" i="2"/>
  <c r="G207" i="2"/>
  <c r="G206" i="2" s="1"/>
  <c r="G205" i="2"/>
  <c r="G204" i="2" s="1"/>
  <c r="G202" i="2"/>
  <c r="G201" i="2"/>
  <c r="G200" i="2"/>
  <c r="G199" i="2"/>
  <c r="G198" i="2" s="1"/>
  <c r="G197" i="2"/>
  <c r="G196" i="2"/>
  <c r="G195" i="2"/>
  <c r="G194" i="2"/>
  <c r="G193" i="2"/>
  <c r="G192" i="2"/>
  <c r="G191" i="2"/>
  <c r="G190" i="2"/>
  <c r="G189" i="2"/>
  <c r="G188" i="2"/>
  <c r="G187" i="2"/>
  <c r="G186" i="2"/>
  <c r="G185" i="2"/>
  <c r="G183" i="2"/>
  <c r="G182" i="2" s="1"/>
  <c r="G181" i="2"/>
  <c r="G180" i="2"/>
  <c r="G179" i="2" s="1"/>
  <c r="G178" i="2"/>
  <c r="G177" i="2" s="1"/>
  <c r="G175" i="2"/>
  <c r="G174" i="2"/>
  <c r="G173" i="2"/>
  <c r="G172" i="2"/>
  <c r="G171" i="2"/>
  <c r="G170" i="2"/>
  <c r="G167" i="2"/>
  <c r="G166" i="2"/>
  <c r="G164" i="2"/>
  <c r="G163" i="2"/>
  <c r="G162" i="2"/>
  <c r="G161" i="2"/>
  <c r="G159" i="2"/>
  <c r="G158" i="2"/>
  <c r="G157" i="2"/>
  <c r="G156" i="2"/>
  <c r="G154" i="2"/>
  <c r="G153" i="2"/>
  <c r="G152" i="2"/>
  <c r="G151" i="2"/>
  <c r="G150" i="2"/>
  <c r="G149" i="2"/>
  <c r="G148" i="2"/>
  <c r="G147" i="2"/>
  <c r="G146" i="2"/>
  <c r="G145" i="2"/>
  <c r="G144" i="2"/>
  <c r="G143" i="2"/>
  <c r="G142" i="2"/>
  <c r="G140" i="2"/>
  <c r="G139" i="2"/>
  <c r="G138" i="2"/>
  <c r="G134" i="2"/>
  <c r="G133" i="2" s="1"/>
  <c r="G132" i="2"/>
  <c r="G131" i="2" s="1"/>
  <c r="G130" i="2"/>
  <c r="G129" i="2" s="1"/>
  <c r="G128" i="2"/>
  <c r="G127" i="2"/>
  <c r="G126" i="2"/>
  <c r="G125" i="2"/>
  <c r="G124" i="2" s="1"/>
  <c r="G123" i="2"/>
  <c r="G122" i="2"/>
  <c r="G121" i="2"/>
  <c r="G120" i="2"/>
  <c r="G119" i="2"/>
  <c r="G117" i="2"/>
  <c r="G116" i="2"/>
  <c r="G115" i="2"/>
  <c r="G114" i="2"/>
  <c r="G113" i="2"/>
  <c r="G112" i="2"/>
  <c r="G111" i="2"/>
  <c r="G110" i="2"/>
  <c r="G109" i="2"/>
  <c r="G107" i="2"/>
  <c r="G106" i="2"/>
  <c r="G105" i="2"/>
  <c r="G104" i="2"/>
  <c r="G103" i="2"/>
  <c r="G102" i="2"/>
  <c r="G101" i="2"/>
  <c r="G100" i="2"/>
  <c r="G97" i="2"/>
  <c r="G96" i="2" s="1"/>
  <c r="G95" i="2"/>
  <c r="G94" i="2" s="1"/>
  <c r="G93" i="2" s="1"/>
  <c r="G92" i="2"/>
  <c r="G91" i="2"/>
  <c r="G90" i="2"/>
  <c r="G89" i="2"/>
  <c r="G88" i="2"/>
  <c r="G87" i="2"/>
  <c r="G86" i="2"/>
  <c r="G85" i="2"/>
  <c r="G84" i="2"/>
  <c r="G83" i="2"/>
  <c r="G81" i="2"/>
  <c r="G80" i="2"/>
  <c r="G79" i="2"/>
  <c r="G78" i="2"/>
  <c r="G77" i="2"/>
  <c r="G76" i="2"/>
  <c r="G75" i="2"/>
  <c r="G74" i="2"/>
  <c r="G73" i="2"/>
  <c r="G72" i="2"/>
  <c r="G71" i="2"/>
  <c r="G70" i="2"/>
  <c r="G69" i="2"/>
  <c r="G67" i="2"/>
  <c r="G66" i="2" s="1"/>
  <c r="G65" i="2"/>
  <c r="G64" i="2"/>
  <c r="G62" i="2"/>
  <c r="G61" i="2" s="1"/>
  <c r="G59" i="2"/>
  <c r="G58" i="2"/>
  <c r="G57" i="2"/>
  <c r="G56" i="2"/>
  <c r="G55" i="2"/>
  <c r="G54" i="2"/>
  <c r="G51" i="2"/>
  <c r="G50" i="2"/>
  <c r="G49" i="2"/>
  <c r="G47" i="2"/>
  <c r="G46" i="2"/>
  <c r="G45" i="2"/>
  <c r="G44" i="2"/>
  <c r="G42" i="2"/>
  <c r="G41" i="2"/>
  <c r="G40" i="2"/>
  <c r="G39" i="2"/>
  <c r="G37" i="2"/>
  <c r="G36" i="2"/>
  <c r="G35" i="2"/>
  <c r="G34" i="2"/>
  <c r="G33" i="2"/>
  <c r="G32" i="2"/>
  <c r="G31" i="2"/>
  <c r="G30" i="2"/>
  <c r="G29" i="2"/>
  <c r="G28" i="2"/>
  <c r="G27" i="2"/>
  <c r="G26" i="2"/>
  <c r="G25" i="2"/>
  <c r="G23" i="2"/>
  <c r="G22" i="2"/>
  <c r="G21" i="2"/>
  <c r="G229" i="2" l="1"/>
  <c r="G108" i="2"/>
  <c r="G118" i="2"/>
  <c r="G203" i="2"/>
  <c r="G48" i="2"/>
  <c r="G82" i="2"/>
  <c r="G99" i="2"/>
  <c r="G98" i="2" s="1"/>
  <c r="G137" i="2"/>
  <c r="G155" i="2"/>
  <c r="G160" i="2"/>
  <c r="G165" i="2"/>
  <c r="G169" i="2"/>
  <c r="G168" i="2" s="1"/>
  <c r="G184" i="2"/>
  <c r="G24" i="2"/>
  <c r="G20" i="2"/>
  <c r="G19" i="2" s="1"/>
  <c r="G38" i="2"/>
  <c r="G43" i="2"/>
  <c r="G53" i="2"/>
  <c r="G52" i="2" s="1"/>
  <c r="G68" i="2"/>
  <c r="G219" i="2"/>
  <c r="G63" i="2"/>
  <c r="G141" i="2"/>
  <c r="G176" i="2"/>
  <c r="G209" i="2"/>
  <c r="G136" i="2" l="1"/>
  <c r="G60" i="2"/>
  <c r="G208" i="2"/>
  <c r="G18" i="2"/>
  <c r="G299" i="2"/>
  <c r="B299" i="2"/>
  <c r="G298" i="2"/>
  <c r="B298" i="2"/>
  <c r="G297" i="2"/>
  <c r="B297" i="2"/>
  <c r="G296" i="2"/>
  <c r="B296" i="2"/>
  <c r="G295" i="2"/>
  <c r="B295" i="2"/>
  <c r="G294" i="2"/>
  <c r="B294" i="2"/>
  <c r="G293" i="2"/>
  <c r="B293" i="2"/>
  <c r="G292" i="2"/>
  <c r="B292" i="2"/>
  <c r="G291" i="2"/>
  <c r="B291" i="2"/>
  <c r="G290" i="2"/>
  <c r="B290" i="2"/>
  <c r="G289" i="2"/>
  <c r="B289" i="2"/>
  <c r="G288" i="2"/>
  <c r="B288" i="2"/>
  <c r="G287" i="2"/>
  <c r="B287" i="2"/>
  <c r="G286" i="2"/>
  <c r="B286" i="2"/>
  <c r="G285" i="2"/>
  <c r="B285" i="2"/>
  <c r="G284" i="2"/>
  <c r="B284" i="2"/>
  <c r="G283" i="2"/>
  <c r="B283" i="2"/>
  <c r="G282" i="2"/>
  <c r="B282" i="2"/>
  <c r="G281" i="2"/>
  <c r="B281" i="2"/>
  <c r="G280" i="2"/>
  <c r="B280" i="2"/>
  <c r="G279" i="2"/>
  <c r="B279" i="2"/>
  <c r="G278" i="2"/>
  <c r="B278" i="2"/>
  <c r="G277" i="2"/>
  <c r="B277" i="2"/>
  <c r="G276" i="2"/>
  <c r="B276" i="2"/>
  <c r="G275" i="2"/>
  <c r="B275" i="2"/>
  <c r="B274" i="2"/>
  <c r="G273" i="2"/>
  <c r="B273" i="2"/>
  <c r="G272" i="2"/>
  <c r="B272" i="2"/>
  <c r="G271" i="2"/>
  <c r="B271" i="2"/>
  <c r="G270" i="2"/>
  <c r="B270" i="2"/>
  <c r="G269" i="2"/>
  <c r="B269" i="2"/>
  <c r="G268" i="2"/>
  <c r="B268" i="2"/>
  <c r="G267" i="2"/>
  <c r="B267" i="2"/>
  <c r="G266" i="2"/>
  <c r="B266" i="2"/>
  <c r="G265" i="2"/>
  <c r="B265" i="2"/>
  <c r="G264" i="2"/>
  <c r="B264" i="2"/>
  <c r="G263" i="2"/>
  <c r="B263" i="2"/>
  <c r="G262" i="2"/>
  <c r="B262" i="2"/>
  <c r="G261" i="2"/>
  <c r="B261" i="2"/>
  <c r="G260" i="2"/>
  <c r="B260" i="2"/>
  <c r="G259" i="2"/>
  <c r="B259" i="2"/>
  <c r="G258" i="2"/>
  <c r="B258" i="2"/>
  <c r="G257" i="2"/>
  <c r="B257" i="2"/>
  <c r="G256" i="2"/>
  <c r="B256" i="2"/>
  <c r="G255" i="2"/>
  <c r="B255" i="2"/>
  <c r="G254" i="2"/>
  <c r="B254" i="2"/>
  <c r="G253" i="2"/>
  <c r="B253" i="2"/>
  <c r="G252" i="2"/>
  <c r="B252" i="2"/>
  <c r="G251" i="2"/>
  <c r="B251" i="2"/>
  <c r="G274" i="2" l="1"/>
  <c r="G300" i="2" s="1"/>
  <c r="G135" i="2"/>
  <c r="B250" i="2"/>
  <c r="B249" i="2"/>
  <c r="B248" i="2"/>
  <c r="G247" i="2"/>
  <c r="B17" i="2"/>
  <c r="B247" i="2" s="1"/>
  <c r="G250" i="2"/>
  <c r="G246" i="2"/>
  <c r="G249" i="2" l="1"/>
  <c r="G248" i="2" s="1"/>
  <c r="G301" i="2" l="1"/>
  <c r="G302" i="2" s="1"/>
</calcChain>
</file>

<file path=xl/sharedStrings.xml><?xml version="1.0" encoding="utf-8"?>
<sst xmlns="http://schemas.openxmlformats.org/spreadsheetml/2006/main" count="711" uniqueCount="416">
  <si>
    <t>DESCRIPCIÓN GENERAL DE LOS TRABAJOS:</t>
  </si>
  <si>
    <t>PLAZO DE EJECUCIÓN:</t>
  </si>
  <si>
    <t>CLAVE</t>
  </si>
  <si>
    <t xml:space="preserve">DESCRIPCIÓN </t>
  </si>
  <si>
    <t>UNIDAD</t>
  </si>
  <si>
    <t>CANTIDAD</t>
  </si>
  <si>
    <t>IMPORTE ($) M. N.</t>
  </si>
  <si>
    <t>IMPORTE CON LETRA (IVA INCLUIDO)</t>
  </si>
  <si>
    <t>SUBTOTAL M. N.</t>
  </si>
  <si>
    <t>IVA M. N.</t>
  </si>
  <si>
    <t>TOTAL M. N.</t>
  </si>
  <si>
    <t>GOBIERNO DEL ESTADO DE JALISCO</t>
  </si>
  <si>
    <t>SECRETARÍA DE INFRAESTRUCTURA Y OBRA PÚBLICA</t>
  </si>
  <si>
    <t>FECHA:</t>
  </si>
  <si>
    <t>A</t>
  </si>
  <si>
    <t>A1</t>
  </si>
  <si>
    <t>RAZÓN SOCIAL DEL CONTRATISTA:</t>
  </si>
  <si>
    <t>NOMBRE, CARGO Y FIRMA DEL CONTRATISTA:</t>
  </si>
  <si>
    <t>PRECIO UNITARIO ($) PROPUESTO</t>
  </si>
  <si>
    <t>PRECIO UNITARIO ($) PROPUESTO CON LETRA</t>
  </si>
  <si>
    <t>FECHA DE INICIO AUTORIZADA:</t>
  </si>
  <si>
    <t>FECHA DE TERMINACIÓN AUTORIZADA:</t>
  </si>
  <si>
    <t>CATÁLOGO DE CONCEPTOS</t>
  </si>
  <si>
    <t>RESUMEN DE PARTIDAS</t>
  </si>
  <si>
    <t>A1.1</t>
  </si>
  <si>
    <t>DIRECCIÓN GENERAL DE LICITACIÓN Y CONTRATACIÓN</t>
  </si>
  <si>
    <t>DOCUMENTO</t>
  </si>
  <si>
    <t>NÚMERO DE PROCEDIMIENTO:</t>
  </si>
  <si>
    <t>PUERTAS Y VENTANAS</t>
  </si>
  <si>
    <t>DESMANTELAMIENTO</t>
  </si>
  <si>
    <t>SIOP-001</t>
  </si>
  <si>
    <t>DESMONTAJE SIN RECUPERACION DE PUERTAS Y VENTANAS, DE HERRERIA, ALUMINIO Y MADERA INCLUYE: ACARREO FUERA DE LA OBRA, MANO DE OBRA Y HERRAMIENTA.</t>
  </si>
  <si>
    <t>M2</t>
  </si>
  <si>
    <t>SIOP-002</t>
  </si>
  <si>
    <t>DESMONTAJE SIN RECUPERACION DE VIDRIOS, CELOSIAS Y MOSQUITEROS EN VENTANAS Y PUERTAS. INCLUYE: ACARREO FUERA DE LA OBRA, MANO DE OBRA Y HERRAMIENTA.</t>
  </si>
  <si>
    <t>SIOP-003</t>
  </si>
  <si>
    <t>DESMONTAJE DE PUERTA DE MADERA, HERRERIA, ALUMINIO Y MULTYPANEL HASTA 2.10 M. DE ALTURA CON MARCO, SIN RECUPERACIÓN, INCLUYE: ACARREO FUERA DE LA OBRA, MANO DE OBRA, EQUIPO Y HERRAMIENTA.</t>
  </si>
  <si>
    <t>A1.2</t>
  </si>
  <si>
    <t>PUERTA Y VENTANA</t>
  </si>
  <si>
    <t>SIOP-004</t>
  </si>
  <si>
    <t>BOQUILLAS Y BOLEOS EN PUERTAS, VENTANAS Y MUROS, CON MORTERO CEMENTO-CAL-ARENA 1:2:6, INCLUYE: ANDAMIOS Y ACARREO DE MATERIALES AL SITIO DE SU UTILIZACION.</t>
  </si>
  <si>
    <t>M</t>
  </si>
  <si>
    <t>SIOP-005</t>
  </si>
  <si>
    <t>AMPLIACION DE VANO PARA PUERTA Y VENTANA HASTA 0.50 CM DE ANCHO, INCLUYE: DEMOLICION DE MURO EXISTENTE Y ELEMENTOS ESTRUCTURALES, REPOSICION DEL MISMO MURO , CASTILLO, APLANADO, EMBOQUILLADOS, BOLEOS, RESANES, ACABADO AL TERMINADO AL EXISTENTE</t>
  </si>
  <si>
    <t>PZA</t>
  </si>
  <si>
    <t>SIOP-006</t>
  </si>
  <si>
    <t>SUMINISTRO Y COLOCACION DE PUERTA DE TAMBOR CON TRIPLAY DE CAOBILLA DE 6 MM. POR AMBAS CARAS, DE  1.05 MTS. X 2.10 MTS. FORMADA A BASE DE BASTIDOR Y MARCO DE  MADERA DE PINO DE PRIMERA DE  2"  X  1 1/2"Y  PEINAZOS DE 1 1/2" X 1 1/2"  A CADA 30 CMS. EN AMBOS SENTIDOS, ACABADO ENTINTADO Y LACA BRILLANTE TRANSPARENTE,  INCLUYE: MARCO Y TOPES DE MADERA,  JAMBAS,  RESANADOR PARA MADERA, BISAGRA DE LIBRO DE 3", DESPERDICIOS, MATERIALES MENORES Y DE CONSUMO, HERRAMIENTAS,  ACARREO DE MATERIALES AL SITIO DE SU COLOCACION,  LIMPIEZA DEL AREA DE TRABAJO Y MANO DE OBRA ESPECIALIZADA.</t>
  </si>
  <si>
    <t>SIOP-007</t>
  </si>
  <si>
    <t>REHABILITACIÓN  DE PUERTAS DE MADERA DE .70 A 1.00 M DE ANCHO X 2.10 M DE ALTURA,  CON MARCO Y JAMBAS, INCLUYE: DESMONTAJE, LIJADA, RESANES, REAFIRMACIÓN DE COLOR (ENTINTADO), LACA BRILLANTE, MONTAJE DESPERDICIOS, MATERIALES MENORES Y DE CONSUMO, HERRAMIENTAS,  ACARREO DE MATERIALES AL SITIO DE SU COLOCACION,  LIMPIEZA DEL AREA DE TRABAJO Y MANO DE OBRA ESPECIALIZADA.</t>
  </si>
  <si>
    <t>SIOP-008</t>
  </si>
  <si>
    <t>REHABILITACIÓN  DE CLOSET DE MADERA 1.50 M DE ANCHO X 2.50 M DE ALTURA A BASE DE 2 PUERTAS EN LA PARTE INFERIOR Y DOS EN LA PARTE SUPERIOR Y ENTREPAÑOS EN EL INTERIOR,  CON MARCO Y JAMBAS, INCLUYE: DESMONTAJE, LIJADA, RESANES, REAFIRMACIÓN DE COLOR (ENTINTADO), LACA BRILLANTE, MONTAJE DESPERDICIOS, MATERIALES MENORES Y DE CONSUMO, HERRAMIENTAS,  ACARREO DE MATERIALES AL SITIO DE SU COLOCACION,  LIMPIEZA DEL AREA DE TRABAJO Y MANO DE OBRA ESPECIALIZADA.</t>
  </si>
  <si>
    <t>SIOP-009</t>
  </si>
  <si>
    <t>REHABILITACIÓN  DE PUERTAS DE MADERA Y ENTREPAÑO EN GABINETE PARA TARJA, DE 0.80 M DE ANCHO X .90 M DE ALTURA EN 2 PUERTAS ,  CON MARCO Y JAMBAS, INCLUYE: DESMONTAJE, LIJADA, RESANES, REAFIRMACIÓN DE COLOR (ENTINTADO), LACA BRILLANTE, MONTAJE DESPERDICIOS, MATERIALES MENORES Y DE CONSUMO, HERRAMIENTAS,  ACARREO DE MATERIALES AL SITIO DE SU COLOCACION,  LIMPIEZA DEL AREA DE TRABAJO Y MANO DE OBRA ESPECIALIZADA.</t>
  </si>
  <si>
    <t>SIOP-010</t>
  </si>
  <si>
    <t xml:space="preserve"> SUMINISTRO Y COLOCACION DE CHAPA PARA PUERTA MCA. TESA  MOD EIFEL. O SIMILAR, INCLUYE: MATERIAL, MANO DE OBRA, EQUIPO Y HERRAMIENTA.</t>
  </si>
  <si>
    <t>SIOP-011</t>
  </si>
  <si>
    <t>SUMINISTRO, FABRICACION Y COLOCACION DE HERRERIA TUBULAR Y/O ESTRUCTURAL, INCLUYE: SOLDADURA, ELEMENTOS DE FIJACION, MATERIALES MENORES, DESCALIBRES, DESPERDICIOS, BISAGRAS, FONDO ANTICORROSIVO, FLETES, HERRAMIENTAS, EQUIPO, MANO DE OBRA  Y ACARREO DE MATERIALES AL SITIO DE SU UTLIZACION.</t>
  </si>
  <si>
    <t>KG</t>
  </si>
  <si>
    <t>SIOP-012</t>
  </si>
  <si>
    <t>SUMINISTRO, HABILITADO Y COLOCACION DE CANCELERIA FABRICADA  EN ALUMINIO ANODIZADO EN COLOR BLANCO CON PERFILES COMERCIALES DE 2 X 1.25",  MCA. CUPRUM,  LINEA PANORAMA O EQUIVALENTE INCLUYE: TRAZO, CORTES, AJUSTES, MATERIALES, CORREDERAS, JALADERAS, OPERADORES, REPISON, SELLADO PERIMETRAL, SILICON, VINIL, HERRAJES, ELEMENTOS DE FIJACION, MATERIALES MENORES Y DE CONSUMO, DESPERDICIOS, HERRAMIENTAS, MANO DE OBRA ESPECIALIZADA, LIMPIEZA, FLETES, EQUIPO Y COLOCACION A CUALQUIER NIVEL.</t>
  </si>
  <si>
    <t>SIOP-013</t>
  </si>
  <si>
    <t>SUMINISTRO Y COLOCACION DE CRISTAL FLOTADO DE 6 MM DE ESPESOR, COLOR FILTRASOL Y CON PELICULA DE SEGURIDAD  PARA VENTANAS O PUERTAS, INCLUYE: CORTES, DESPERDICIOS Y ACARREO DE MATERIALES AL SITIO DE SU UTILIZACION A CUALQUIER NIVEL.</t>
  </si>
  <si>
    <t>SIOP-014</t>
  </si>
  <si>
    <t>SUMINISTRO Y COLOCACION DE CRISTAL FLOTADO DE 6 MM DE ESPESOR, COLOR FILTRASOL Y CON PELICULA DE SEGURIDAD EN CELOSIAS, INCLUYE: CORTES, DESPERDICIOS Y ACARREO DE MATERIALES AL SITIO DE SU UTILIZACION A CUALQUIER NIVEL.</t>
  </si>
  <si>
    <t>SIOP-015</t>
  </si>
  <si>
    <t>SUMINISTRO Y COLOCACION DE MOSQUITERO EN VENTANAS EXISTENTES, INCLUYE: HERRAJES DE FIJACION, HERRAMIENTAS, MANO DE OBRA ESPECIALIZADA Y TODO LO NECESARIO PARA SU CORRECTA EJECUCION.</t>
  </si>
  <si>
    <t>SIOP-016</t>
  </si>
  <si>
    <t>SUMINISTRO Y COLOCACION DE PERSIANAS DE P.V.C.  VERTICALES, INCLUYE RIELES,  TALADRADO, ENTAQUETADO, ASI COMO TODO EL MATERIAL Y EQUIPO REQUERIDO PARA SU CORRECTA INSTALACION.</t>
  </si>
  <si>
    <t>A2</t>
  </si>
  <si>
    <t>PINTURA</t>
  </si>
  <si>
    <t>SIOP-017</t>
  </si>
  <si>
    <t>PINTURA VINILICA VINIMEX DE COMEX O VINI-HOGAR SHERWIN WILLIAMS O EQUIVALENTE,  EN MUROS HASTA TRES MANOS, INCLUYE: MATERIALES MENORES Y DE CONSUMO, ANDAMIOS, PREPARACION DE LA SUPERFICIE, SELLADO DE LA SUPERFICIE, HERRAMIENTAS, LIMPIEZA, MANO DE OBRA Y  EQUIPO DE SEGURIDAD.</t>
  </si>
  <si>
    <t>SIOP-018</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</si>
  <si>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VENTANERIA, MEDIDA POR UN SOLO LADO, TRABAJO TERMINADO, A DOS MANOS, INCLUYE: MATERIALES MENORES Y DE CONSUMO, ANDAMIOS, PREPARACION DE LA SUPERFICIE, HERRAMIENTAS, LIMPIEZA, MANO DE OBRA Y  EQUIPO DE SEGURIDAD. A CUALQUIER NIVEL. (LA PINTURA ES POR AMBOS LADOS DE LA VENTANERIA, PERO PARA SU PAGO ES MEDIDA SOLO POR 1 SOLO LADO).</t>
  </si>
  <si>
    <t>SIOP-019</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</si>
  <si>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t>
  </si>
  <si>
    <t>SIOP-020</t>
  </si>
  <si>
    <t>ROTULADO DE LOGOTIPOS A BASE DE PINTURA VINILICA (SERVICIOS DE SALUD JALISCO CON LOGO, GOBIERNO DEL ESTADO CON LOGO,  SALUD CON LOGO, ROTULADO DEL NOMBRE DE LA UNIDAD.) INCLUYE MATERIAL Y MANO DE OBRA, ASI COMO TODO LO NECESARIO PARA SU CORRECTA COLOCACION.</t>
  </si>
  <si>
    <t>A3</t>
  </si>
  <si>
    <t>PISOS</t>
  </si>
  <si>
    <t>SIOP-021</t>
  </si>
  <si>
    <t>DEMOLICION DE PISO DE LOSETA Y AZULEJO DE CERAMICA,  BARRO Y/O EQUIVALENTE EN PISO Y/O MURO, INCLUYE: LIMPIEZA, MANO DE OBRA, HERRAMIENTA, ACARREO DEL MATERIAL PRODUCTO DE LA DEMOLICIÓN HASTA EL CENTRO DE ACOPIO, PARA SU POSTERIOR RETIRO.</t>
  </si>
  <si>
    <t>SIOP-022</t>
  </si>
  <si>
    <t>CORTE CON DISCO EN PISO DE MOSAICO Y/O CONCRETO DE 5 CM DE PROFUNDIDAD, INCLUYE: HERRAMIENTA, EQUIPO, MATERIALES DE CONSUMO, LIMPIEZA Y  MANO DE OBRA.</t>
  </si>
  <si>
    <t>SIOP-023</t>
  </si>
  <si>
    <t>SUMINISTRO Y COLOCACION DE PISO DE LOSETA CERAMICA, AVANA DE 33X33, CUALQUIER COLOR, ASENTADO CON PEGA PISO Y JUNTEADO CON JUNTEADOR DE COLOR SIN ARENA, CON JUNTAS DE 3.00 MM. DE ANCHO MINIMO, INCLUYE: CORTE, REMATES, ESCUADRE, DESPERDICIOS, DESPATINADO, HERRAMIENTAS, MATERIALES,  MANO DE OBRA, LIMPIEZA  Y ACARREO DE MATERIALES AL SITIO DE SU UTILIZACION, A CUALQUIER NIVEL."</t>
  </si>
  <si>
    <t>SIOP-024</t>
  </si>
  <si>
    <t>SUMINISTRO Y COLOCACION DE ZOCLO  DE 10 CM DE ALTURA, A BASE DE RECORTES DE PISO IGUAL O SIMILAR AL EXISTENTE CUALQUIER COLOR DE 60 X 60 CM, O SIMILAR,  ASENTADO CON ADHESIVO PEGA PISO MCA. PERDURA COLOR BLANCO Y JUNTEADOR SIN ARENA,  INCLUYE: TRAZO, CORTES, AJUSTES, REMATES, ESCUADRE, DESPERDICIOS, DESPATINADO, EMBOQUILLADOS, HERRAMIENTAS, MATERIALES,  MANO DE OBRA, LIMPIEZA Y ACARREO DE MATERIALES AL SITIO DE SU UTILIZACION, A CUALQUIER NIVEL.</t>
  </si>
  <si>
    <t>A4</t>
  </si>
  <si>
    <t>MUROS</t>
  </si>
  <si>
    <t>SIOP-025</t>
  </si>
  <si>
    <t>SUMINISTRO Y COLOCACIÓN DE CUARTO PARA FARMACIA, DE 3.35 X 3.35, DE MURO CARGADOR MIXTO CON HOJA DE CEMENTO EXTERIOR Y HOJA DE TABLAROCA EN INTERIOR, CON CLARO DE PUERTA Y VENTANA,CON PERFILES GALVANIZADOS Y AISLANTE TÉRMICO, CUBIETTA CON PERFIL TUBULAR DE 4" X 1 1/2" Y MODULADO A CADA 61 CM, CON TECHUMBRE DE CIMBRAPAY Y CARTON ARENADO, AISLANTE TÉRMICO Y PLAFÓN DE TABLAROCA. INCLUYE: POSTE Y CANAL DE LAMINA GALVANIZADA, TORNILLO AUTORROSCABLE DS DE 1 1/4", TORNILLOS TEK PLANO DE 1/2",  CINTA DE REFUERZO EXTERIORES DE NYLON, COMPUESTO PARA JUNTAS Y AFINADO BASE COAT EN LA TOTALIDAD DE LA SUPERFICIE DE AMBAS CARAS CON ACABADO  FINO, ANCLAS EXPANSIVAS, TRAZO, CORTES, DESPERDICIOS, FIJACION, NIVELACION, PLOMEO, HERRAMIENTAS, EQUIPO, LIMPIEZA DEL AREA DE TRABAJO, MANO DE OBRA Y ACARREO DE MATERIALES AL SITIO DE SU INSTALACION. EN CUALQUIER NIVEL."</t>
  </si>
  <si>
    <t>SIOP-026</t>
  </si>
  <si>
    <t>SUMINISTRO Y COLOCACION  DE MURO DE TABLACEMENTO PARA EXTERIORES (DUROCK) DE 9 CM. DE ESPESOR  A DOS CARAS, CON AISLANTE INTERIOR DE FIBRA DE VIDRIO DE 3 DE ESPESOR, TRABAJO TERMINADO,  INCLUYE: POSTE Y CANAL DE LAMINA GALVANIZADA DE 64 MM, TORNILLO AUTORROSCABLE DS DE 1 1/4", TORNILLOS TEK PLANO DE 1/2",  CINTA DE REFUERZO EXTERIORES DE NYLON, COMPUESTO PARA JUNTAS Y AFINADO BASE COAT EN LA TOTALIDAD DE LA SUPERFICIE DE AMBAS CARAS CON ACABADO APALILLADO FINO, ANCLAS EXPANSIVAS, DUROCK DE 13 MM, TRAZO, CORTES, DESPERDICIOS, FIJACION, NIVELACION, PLOMEO, HERRAMIENTAS, EQUIPO, LIMPIEZA DEL AREA DE TRABAJO, MANO DE OBRA Y ACARREO DE MATERIALES AL SITIO DE SU INSTALACION. EN CUALQUIER NIVEL."</t>
  </si>
  <si>
    <t>SIOP-027</t>
  </si>
  <si>
    <t>MURO DE TABLAROCA WR (RESISTENTE A LA HUMEDAD)  DE 9 CM. DE ESPESOR  A DOS CARAS, TERMINADO, ,  INCLUYE: POSTE Y CANAL DE LAMINA GALVANIZADA DE 64 MM, TORNILLO AUTORROSCABLE S1, PERFACINTA, REDIMIX, PEMACHE POP, TABLARROCA DE 13 MM, TRAZO, CORTES, AJUSTES, ELEVACIONES, DESPERDICIOS, FIJACION, HERRAMIENTAS, EQUIPO, LIMPIEZA DEL AREA DE TRABAJO,  MANO DE OBRA Y ACARREOS AL SITIO DE SU COLOCACION. (CUALQUIER ALTURA)</t>
  </si>
  <si>
    <t>A5</t>
  </si>
  <si>
    <t>INSTALACION HIDRO-SANITARIA</t>
  </si>
  <si>
    <t>A5.1</t>
  </si>
  <si>
    <t>LINEA PRINCIPAL</t>
  </si>
  <si>
    <t>SIOP-028</t>
  </si>
  <si>
    <t>TRAZO Y NIVELACION DEL TERRENO ESTABLECIENDO EJES Y REFERENCIAS; INCLUYE: CRUCETAS, ESTACAS, HILOS, MARCAS Y TRAZOS CON CALHIDRA.</t>
  </si>
  <si>
    <t>SIOP-029</t>
  </si>
  <si>
    <t>SUMINISTRO Y COLOCACION DE TUBO DE P.V.C. SANITARIO  DE 4 (100 MM) DIAM., INCLUYE: CONEXIONES, TRAZO, EXCAVACION, CAMA DE ARENA, RELLENO COMPACTADO, DESPERDICIOS, PRUEBAS, PASOS POR CIMENTACION Y ACARREO DE MATERIALES AL SITIO DE SU COLOCACION.</t>
  </si>
  <si>
    <t>SIOP-030</t>
  </si>
  <si>
    <t>EXCAVACION EN CEPAS POR CUALQUIER MEDIO, MATERIAL TIPO "B", DE 0 A 2.00 M. DE PROFUNDIDAD, EN SECO, INCLUYE: AFINE DE TALUDES Y FONDO, TRASPALEOS,  MOVIMIENTOS Y ACARREOS DENTRO DE LA OBRA, HERRAMIENTAS Y MANO DE OBRA, MEDIDO EN BANCO.</t>
  </si>
  <si>
    <t>SIOP-031</t>
  </si>
  <si>
    <t>RELLENO  EN  CEPAS  O  MESETAS,  CON  MATERIAL  PRODUCTO  DE  LA EXCAVACION  COMPACTADO  AL  90%  CON  COMPACTADOR DE IMPACTO, EN CAPAS DE 20 CM., MEDIDO COMPACTO. INCLUYE: INCORPORACION DE AGUANECESARIA, MANO DE OBRA, HERRAMIENTAS Y ACARREOS.</t>
  </si>
  <si>
    <t>M3</t>
  </si>
  <si>
    <t>SIOP-032</t>
  </si>
  <si>
    <t>CARGA MANUAL Y ACARREO EN CAMIÓN 1 ER. KILOMETRO, DE MATERIAL PRODUCTO DE EXCAVACIÓN Y/O DEMOLICIÓN, INCLUYE: MANO DE OBRA, EQUIPO Y HERRAMIENTA, (NORMA S. C. T. N-CTR-CAR-1-01-013-00).</t>
  </si>
  <si>
    <t>SIOP-033</t>
  </si>
  <si>
    <t>ACARREO EN CAMION A KILÓMETROS SUBSECUENTES DE MATERIAL PRODUCTO DE EXCAVACIÓN Y/O DEMOLICIÓN,  INCLUYE: MANO DE OBRA, EQUIPO Y HERRAMIENTA. (NORMA S. C. T. N-CTR-CAR-1-01-013-00)</t>
  </si>
  <si>
    <t>M3/KM</t>
  </si>
  <si>
    <t>A6</t>
  </si>
  <si>
    <t>BAÑOS</t>
  </si>
  <si>
    <t>A6.1</t>
  </si>
  <si>
    <t>DEMOLICION</t>
  </si>
  <si>
    <t>SIOP-034</t>
  </si>
  <si>
    <t>A6.2</t>
  </si>
  <si>
    <t>SIOP-035</t>
  </si>
  <si>
    <t>DESINSTALACION DE MUEBLE DE BAÑO YA SEA INODORO, LAVABO, MINGITORIO,  TARJA, ETC. SIN RECUPERACION  INCLUYE:  DESCONEXION, HERRAMIENTAS, MANO DE OBRA, LIMPIEZA Y ACARREO DEL MUEBLE FUERA DE LA OBRA.</t>
  </si>
  <si>
    <t>SIOP-036</t>
  </si>
  <si>
    <t>DESMONTAJE DE DISPENSADOR DE JABÓN, TOALLA, ROLLO DE PAPEL, ETC. EXISTENTES EN OBRA, SIN RECUPERACION, INCLUYE: ACARREO FUERA DE LA OBRA, DEMOLICION DE ANCLAJES Y MANO DE OBRA CALIFICADA.</t>
  </si>
  <si>
    <t>A6.3</t>
  </si>
  <si>
    <t>SUMINISTRO Y COLOCACION DE PISO</t>
  </si>
  <si>
    <t>SIOP-037</t>
  </si>
  <si>
    <t>SUMINISTRO Y COLOCACION DE LOSETA CERAMICA PARA MURO ( AZULEJO ), CON RECUBRIMIENTO ESMALTADO, IGUAL AL EXISTENTE EN OBRA, ASENTADO CON PEGAZULEJO Y  CON JUNTEADOR DE COLOR,  INCLUYE: TRAZO, CORTE, REMATES, ESCUADRE, DESPERDICIOS, DESPATINADO, HERRAMIENTAS, MATERIALES,  MANO DE OBRA, LIMPIEZA Y ACARREO DE MATERIALES AL SITIO DE SU UTILIZACION, A CUALQUIER NIVEL.</t>
  </si>
  <si>
    <t>A6.4</t>
  </si>
  <si>
    <t>MUEBLES DE BAÑO, ACCESORIOS Y EQUIPO</t>
  </si>
  <si>
    <t>SIOP-038</t>
  </si>
  <si>
    <t>SUMINISTRO E INSTALACION DE INODORO CON TANQUE BAJO, MODELO CADET PRO BCO MARCA AMERICAN STANDARD O SIMILAR. INCLUYE: ASIENTO DE PLASTICO, LLAVE ANGULAR, TANQUE, ACCESORIOS DE BRONCE PARA EL TANQUE BAJO, MATERIALES MENORES, LIMPIEZA, CUELLO DE CERA CON GUIA, PRUEBAS, HERRAMIENTAS, MANO DE OBRA Y ACARREO DE MATERIALES AL SITIO DE SU COLOCACION.</t>
  </si>
  <si>
    <t>SIOP-039</t>
  </si>
  <si>
    <t>SUMINISTRO Y COLOCACION DE LAVABO, BLANCO, MARCA AMERICAN STANDARD. LINEA ECONOMICA (MOD. VERACRUZ) O SIMILAR, INCLUYE: LLAVE ANGULAR FIG. 401, MANGUERA FLEXIBLE, CESPOL CROMADO, LLAVE INDIVIDUAL, CUBRETALADROS, MATERIALES MENORES Y DE CONSUMO, ELEMENTOS DE FIJACION, MANO DE OBRA CALIFICADA, LIMPIEZA DEL AREA DE TRABAJO, HERRAMIENTA, PRUEBAS Y ACARREO DE MATERIALES AL SITIO DE SU COLOCACION.</t>
  </si>
  <si>
    <t>SIOP-040</t>
  </si>
  <si>
    <t>SUMINISTRO Y COLOCACION DE DISPENSADOR DE PAPEL HIGIENICO MCA. JOFEL MOD. AZUR MAXI PH52001 O SIMILAR, INCLUYE: MATERIAL, MANO DE OBRA, EQUIPO Y HERRAMIENTA.</t>
  </si>
  <si>
    <t>SIOP-041</t>
  </si>
  <si>
    <t>SUMINISTRO Y COLOCACION DE DISPENSADOR DE JABON MCA. JOFEL MOD. AC54000 O SIMILAR INCLUYE: MATERIAL, MANO DE OBRA, EQUIPO Y HERRAMIENTA.</t>
  </si>
  <si>
    <t>SIOP-042</t>
  </si>
  <si>
    <t>SUMINISTRO Y COLOCACION DE DISPENSADOR DE TOALLA PALANCA MATIC ALTERA BCO MCA. JOFEL MOD. PT61000 O SIMILAR INCLUYE: MATERIAL, MANO DE OBRA, EQUIPO Y HERRAMIENTA.</t>
  </si>
  <si>
    <t>SIOP-043</t>
  </si>
  <si>
    <t>SUMINISTRO Y COLOCACION DE BARRA RECTA PARA PERSONAS CON CAPACIDADES DIFERENTES ACERO SATINADO MCA. HELVEX MOD. B-700-S O SIMILAR INCLUYE: MATERIAL, MANO DE OBRA, EQUIPO Y HERRAMIENTA.</t>
  </si>
  <si>
    <t>SIOP-044</t>
  </si>
  <si>
    <t>SUMINISTRO Y COLOCACIÓN DE MEZCLADORA DE LAVABO 4” INOX PALANCA 73 INOX MARCA URREA O SIMILAR INCLUYE CONTRA DE REJILLA, INCLUYE:  MANO DE OBRA CALIFICADA, MATERIALES MENORES, HERRAMIENTA,  PRUEBAS, LIMPIEZA Y ACARREO DEL MATERIALES AL SITIO DE SU COLOCACIÓN.</t>
  </si>
  <si>
    <t>SIOP-045</t>
  </si>
  <si>
    <t>SUMINISTRO Y COLOCACION DE MANGUERA COFLEX DE 1/2" PARA W.C. DE 35 CM DE LONGITUD. INCLUYE: FLETES, MANIOBRAS, ACARREO, COLOCACIÓN A CUALQUIER NIVEL, FIJACIÓN, PRUEBAS, MATERIALES MENORES Y HERRAMIENTA NECESARIA.</t>
  </si>
  <si>
    <t>SIOP-046</t>
  </si>
  <si>
    <t>SUMINISTRO Y COLOCACION DE MANGUERA COFLEX DE 1/2" PARA LAVABO DE 40 CM DE LONGITUD. INCLUYE: FLETES, MANIOBRAS, ACARREO, COLOCACIÓN A CUALQUIER NIVEL, FIJACIÓN, PRUEBAS, MATERIALES MENORES Y HERRAMIENTA NECESARIA.</t>
  </si>
  <si>
    <t>SIOP-047</t>
  </si>
  <si>
    <t xml:space="preserve"> SUMINISTRO Y COLOCACION DE FREGADERO UNA TARJA DE ACERO INOXIDABLE CON ESCURRIDERO DE 0.80 M X 0.50 M. INCLUYE: LLAVES ANGULARES FIG. 401, SOPORTES,  MATERIALES MENORES, PRUEBAS Y ACARREO DE MATERIALES AL SITIO DE SU COLOCACION.</t>
  </si>
  <si>
    <t>SIOP-048</t>
  </si>
  <si>
    <t>SUMINISTRO Y COLOCACION DE CESPOL DE PLOMO PARA TARJA. INCLUYE: MANO DE OBRA Y HERRAMIENTA.</t>
  </si>
  <si>
    <t>SIOP-049</t>
  </si>
  <si>
    <t>SUMINISTRO Y COLOCACION DE CANASTA Y CONTRACANASTA PARA TARJA EN ACERO INOXIDABLE MCA. RUGO DE ACERO FIGURA 131-L. INCLUYE: MANO DE OBRA Y LO NECESARIO PARA SU CORRECTA EJECUCION.</t>
  </si>
  <si>
    <t>SIOP-050</t>
  </si>
  <si>
    <t>SUMINISTRO Y COLOCACION DE LLAVE MEZCLADORA PARA TARJA MCA. URREA INOX MOD 9373INOX CON MANERALES. INCLUYE: MANO DE OBRA Y MATERIALES MENORES PARA SU COLOCACION.</t>
  </si>
  <si>
    <t>A7</t>
  </si>
  <si>
    <t>INSTALACIÓN ELÉCTRICA</t>
  </si>
  <si>
    <t>SIOP-051</t>
  </si>
  <si>
    <t xml:space="preserve">      SALIDA ELECTRICA PARA LUMINARIAS, APAGADORES, CONTACTOS Y SECADORES DE MANO, OCULTA, CON TUBERIA Y CONEXIONES CONDUIT PVC TIPO PESADO DE 3/4" 19 MM. DE DIAMETRO HASTA 4 M. DE LONGITUD, CABLE VINANEL THW-LS 600 V. A 75° C, 90° C, MARCA CONDUCTORES MONTERREY O EQUIVALENTE, CABLE VINANEL 21 THW-LS 600 V. A 75° C, 90° C, MARCA CONDUMEX O EQUIVALENTE, 2 CABLES DE COBRE THW CAL. 12 AWG.  Y 1 CABLE DE COBRE THW CAL. 14 AWG, CAJAS CUADRADAS, INCLUYE: TRAZO, RANURAS Y RESANES CON MORTERO CEMENTO- ARENA 1:3, MATERIALES MENORES Y DE CONSUMO, ELEMENTOS DE FIJACION, PRUEBAS, DESPERDICIOS, HERRAMIENTAS, MANO DE OBRA ESPECIALIZADA Y ACARREO DEL MATERIAL AL SITIO DE SU COLOCACION, EN CUALQUIER NIVEL.</t>
  </si>
  <si>
    <t>SAL</t>
  </si>
  <si>
    <t>SIOP-052</t>
  </si>
  <si>
    <t>DESMONTAJE SIN RECUPERACION DEPLACAS, APAGADORES, CONTACTOS, INCLUYE: ACARREO FUERA DE LA OBRA, MANO DE OBRA, EQUIPO Y HERRAMIENTA.</t>
  </si>
  <si>
    <t>SIOP-053</t>
  </si>
  <si>
    <t xml:space="preserve">      SUMINISTRO Y COLOCACION DE CONTACTO PLACA (1, 2 O 3 VENTANAS) MARCA BTICINO MODELO MERIDA O SIMILAR COLOR BLANCO O EQUIVALENTE INCLUYE: TAPA Y PLACA, MATERIALES MENORES, PRUEBAS, ELEMENTOS DE FIJACION, DESPERDICIOS Y ACARREO DEL MATERIAL AL SITIO DE SU COLOCACION, A CUALQUIER NIVEL.</t>
  </si>
  <si>
    <t>SIOP-054</t>
  </si>
  <si>
    <t xml:space="preserve">      SUMINISTRO Y COLOCACION DE CONTACTO APAGADOR O DE ESCALERA MARCA BTICINO MODELO MERIDA O SIMILAR COLOR BLANCO O EQUIVALENTE INCLUYE: TAPA Y PLACA, MATERIALES MENORES, PRUEBAS, ELEMENTOS DE FIJACION, DESPERDICIOS Y ACARREO DEL MATERIAL AL SITIO DE SU COLOCACION, A CUALQUIER NIVEL.</t>
  </si>
  <si>
    <t>SIOP-055</t>
  </si>
  <si>
    <t>SUMINISTRO Y COLOCACION DE PULSADOR Y ZUMBADOR MARCA BTICINO 10A 127-227 V MODELO QZMX O EQUIVALENTE INCLUYE:  MATERIALES MENORES, PRUEBAS, ELEMENTOS DE FIJACION, DESPERDICIOS Y ACARREO DEL MATERIAL AL SITIO DE SU COLOCACION, A CUALQUIER NIVEL.</t>
  </si>
  <si>
    <t>SIOP-056</t>
  </si>
  <si>
    <t xml:space="preserve">      SUMINISTRO Y COLOCACION DE CONTACTO MARCA BTICINO MODELO MERIDA O SIMILAR COLOR BLANCO O EQUIVALENTE INCLUYE: TAPA Y PLACA, MATERIALES MENORES, PRUEBAS, ELEMENTOS DE FIJACION, DESPERDICIOS Y ACARREO DEL MATERIAL AL SITIO DE SU COLOCACION, A CUALQUIER NIVEL.</t>
  </si>
  <si>
    <t>SIOP-057</t>
  </si>
  <si>
    <t xml:space="preserve">      SUMINISTRO Y COLOCACION DE CONTACTO DUPLEX MARCA BTICINO MODELO MERIDA O SIMILAR COLOR BLANCO O EQUIVALENTE INCLUYE: TAPA Y PLACA, MATERIALES MENORES, PRUEBAS, ELEMENTOS DE FIJACION, DESPERDICIOS Y ACARREO DEL MATERIAL AL SITIO DE SU COLOCACION, A CUALQUIER NIVEL.</t>
  </si>
  <si>
    <t>SIOP-058</t>
  </si>
  <si>
    <t>DESMONTAJE SIN RECUPERACION DE LUMINARIAS DE SOBREPONER O DE EMPOTRAR A UNA ALTURA DE 0-3 M INCLUYE: ACARREO FUERA DE LA OBRA, MANO DE OBRA, EQUIPO Y HERRAMIENTA.</t>
  </si>
  <si>
    <t>SIOP-059</t>
  </si>
  <si>
    <t>SUMINISTRO Y COLOCACION DE LUMINARIO LED LINEAL 36W MOD GR-LD002 MARCA LED CONCEPT, INCLUYE: MATERIALES MENORES, HERRAMIENTAS, MANO DE OBRA, PRUEBAS, FLETES, DESPERDICIO Y ACARREOS AL SITIO DE SU COLOCACION.</t>
  </si>
  <si>
    <t>SIOP-060</t>
  </si>
  <si>
    <t xml:space="preserve">   SUMINISTRO Y COLOCACION DE VENTILADOR DE TECHO MARCA COPACABANA MODELO II (CO0021), O SIMILAR, DE 56" DE DIAMETRO, COLOR BLANCO. INCLUYE: MATERIALES MENORES, HERRAMIENTAS, MANO DE OBRA, PRUEBAS, FLETES, DESPERDICIO Y ACARREOS AL SITIO DE SU COLOCACION.</t>
  </si>
  <si>
    <t>A8</t>
  </si>
  <si>
    <t>AZOTEA</t>
  </si>
  <si>
    <t>A8.1</t>
  </si>
  <si>
    <t>SIOP-061</t>
  </si>
  <si>
    <t>DESPRENDIMIENTO DE IMPERMEABILIZANTE CON DOS CAPAS DE REFUERZO CON ESPESOR PROMEDIO DE 3-5 MM., INCLUYE: ANDAMIOS, MANO DE OBRA, EQUIPO Y HERRAMIENTA, CARGA Y ACARREO DEL MATERIAL PRODUCTO DE LA DEMOLICIÓN HASTA EL TIRADERO MÁS CERCANO.</t>
  </si>
  <si>
    <t>A8.2</t>
  </si>
  <si>
    <t>IMPERMEABILIZANTE</t>
  </si>
  <si>
    <t>SIOP-062</t>
  </si>
  <si>
    <t>SUMINISTRO Y COLOCACION MALLA FESTERMIP DE  4,0 MM DE ESPESOR O EQUIVALENTE, CON GRAVILLA MEJORADA PLUS, ACABADO/COLOR  ROJO, IMPERMEABILIZANTE PREFABRICADO A BASE DE ASFALTO MODIFICADO CON FIBRA DE POLIESTER, CON ACABADO GRANULAR DE GRAVILLA PLUS, RESISTE MOVIMIENTOS TÉRMICO ESTRUCTURALES DE ORDEN INTERMEDIO, LIBRE DE MANTENIMIENTO, SE APLICARA UNA MANO DE PROTECTO HIDROPRIMER O EQUIVALENTE, RESANE GRIETAS Y FISURAS DE LAS SUPERFICIES Y CALAFATEE PUNTOS CRÍTICOS COMO BAJADAS DE AGUA PLUVIAL, BASES, SOPORTES, ETC., INCLUYE: CARTA GARANTIA DE 5 AÑOS, MANO DE OBRA, MATERIALES, EQUIPO Y HERRAMIENTA.</t>
  </si>
  <si>
    <t>A9</t>
  </si>
  <si>
    <t>OBRA EXTERIOR</t>
  </si>
  <si>
    <t>A9.1</t>
  </si>
  <si>
    <t>PRELIMINARES</t>
  </si>
  <si>
    <t>SIOP-063</t>
  </si>
  <si>
    <t>SIOP-064</t>
  </si>
  <si>
    <t>DESPALME DE TERRENO NATURAL POR MEDIOS MECÁNICOS, CON ESPESOR PROMEDIO DE 20 CM. INCLUYE: ACARREO DENTRO DE LA OBRA, ABUNDAMIENTO, MANO DE OBRA, EQUIPO Y HERRAMIENTA.</t>
  </si>
  <si>
    <t>SIOP-065</t>
  </si>
  <si>
    <t>DESMONTAJE SIN RECUPERACION DE MALLA CICLONICA DE 2 M DE ALTURA PROMEDIO INCLUYE:  CORTE DE POSTES Y MALLA, ACARREO DENTRO DE LA OBRA, MANO DE OBRA Y HERRAMIENTA.</t>
  </si>
  <si>
    <t>SIOP-066</t>
  </si>
  <si>
    <t>DEMOLICIÓN DE CONCRETO SIMPLE EN BANQUETAS, GUARNICIONES, FIRMES, POR MEDIOS MANUALES, INCLUYE: ACARREO DENTRO DE LA OBRA, ABUNDAMIENTO, MANO DE OBRA, EQUIPO Y HERRAMIENTA.</t>
  </si>
  <si>
    <t>SIOP-067</t>
  </si>
  <si>
    <t>DEMOLICION A MANO DE MURO DE MAMPOSTERIA DE PIEDRA BRASA, INCLUYE LIMPIEZA AL FINALIZAR LOS TRABAJOS ASI COMO EL TRASLADO DE MATERIAL RESTANTE AL CENTRO DE ACOPIO DENTRO DE LA UNIDAD.</t>
  </si>
  <si>
    <t>SIOP-068</t>
  </si>
  <si>
    <t>SIOP-069</t>
  </si>
  <si>
    <t>SIOP-070</t>
  </si>
  <si>
    <t>EXCAVACION EN CEPAS POR MEDIO MANUALES, MATERIAL TIPO B, DE 0 A 2.00 M. DE PROFUNDIDAD, EN SECO, INCLUYE: AFINE DE TALUDES Y FONDO Y ACARREOS DEL MATERIAL EXCEDENTE FUERA DE LA OBRA AL LUGAR INDICADO POR LA SUPERVISION, MEDIDO EN BANCO.</t>
  </si>
  <si>
    <t>A9.2</t>
  </si>
  <si>
    <t>SIOP-071</t>
  </si>
  <si>
    <t>MAMPOSTERIA DE PIEDRA BRAZA, ACABADO COMUN, ASENTADA CON MORTERO CEMENTO-ARENA EN PROPORCION 1:3,  INCLUYE SUMINISTRO DE LOS MATERIALES, ACARREOS Y MANIOBRAS LOCALES, EL EQUIPO, LA HERRAMIENTA Y LA MANO DE OBRA NECESARIA PARA SU COMPLETA EJECUCION.</t>
  </si>
  <si>
    <t>SIOP-072</t>
  </si>
  <si>
    <t>CASTILLO, INCLUYE CIMBRA Y DESCIMBRA SECCION= 15 X 30 CM, CONCRETO F'C=200 KG/CM2-3/4", REFORZADO CON 4 VARILLAS DE 3/8"  Y ESTRIBO DE 3/8" CADA 20 CMS. LOS DOBLESES SERAN EN FRIO Y CONFORME A LAS  ESPECIFICACIONES DEL ACI EN RELACION A DOBLES, AMARRES Y TRASLAPES.</t>
  </si>
  <si>
    <t>SIOP-073</t>
  </si>
  <si>
    <t>CASTILLO, INCLUYE CIMBRA Y DESCIMBRA SECCION= 15 X 15 CM, CONCRETO F'C=200 KG/CM2-3/4", REFORZADO CON 4 VARILLAS DE 3/8"  Y ESTRIBO DE 3/8" CADA 20 CMS. LOS DOBLESES SERAN EN FRIO Y CONFORME A LAS  ESPECIFICACIONES DEL ACI EN RELACION A DOBLES, AMARRES Y TRASLAPES.</t>
  </si>
  <si>
    <t>SIOP-074</t>
  </si>
  <si>
    <t>DALA  DE DESPLANTE, INCLUYE CIMBRA Y DESCIMBRA SECCION=30 X 20 CM, CONCRETO F'C=200 KG/CM2-3/4", REFORZADO CON 4 VARILLAS DE 3/8"  Y ESTRIBO DE 3/8" CADA 20 CMS. LOS DOBLESES SERAN EN FRIO Y CONFORME A LAS  ESPECIFICACIONES DEL ACI EN RELACION A DOBLES, AMARRES Y TRASLAPES.</t>
  </si>
  <si>
    <t>SIOP-075</t>
  </si>
  <si>
    <t>DALA  DE DESPLANTE, INCLUYE CIMBRA Y DESCIMBRA SECCION=15 X 20 CM, CONCRETO F'C=200 KG/CM2-3/4", REFORZADO CON 4 VARILLAS DE 3/8"  Y ESTRIBO DE 3/8" CADA 20 CMS. LOS DOBLESES SERAN EN FRIO Y CONFORME A LAS  ESPECIFICACIONES DEL ACI EN RELACION A DOBLES, AMARRES Y TRASLAPES.</t>
  </si>
  <si>
    <t>SIOP-076</t>
  </si>
  <si>
    <t>MURO DE BLOCK DE JALCRETO A TEZÓN, JUNTEADO CON MORTERO CEMENTO-ARENA EN PROPORCION 1:5, DE 28 CM DE ESPESOR, INCLUYE: ANDAMIOS, SUMINISTRO DE LOS MATERIALES, ACARREOS Y MANIOBRAS LOCALES, EL EQUIPO, LA HERRAMIENTA Y LA MANO DE OBRA NECESARIA PARA SU COMPLETA EJECUCION.</t>
  </si>
  <si>
    <t>SIOP-077</t>
  </si>
  <si>
    <t>MURO DE BLOCK DE JALCRETO A SOGA, JUNTEADO CON MORTERO CEMENTO-ARENA EN PROPORCION 1:5, DE 14 CM DE ESPESOR, INCLUYE: ANDAMIOS, SUMINISTRO DE LOS MATERIALES, ACARREOS Y MANIOBRAS LOCALES, EL EQUIPO, LA HERRAMIENTA Y LA MANO DE OBRA NECESARIA PARA SU COMPLETA EJECUCION.</t>
  </si>
  <si>
    <t>SIOP-078</t>
  </si>
  <si>
    <t>APLANADO CON MORTERO CEMENTO-ARENA EN PROPORCION 1:3, DE 2.5 cm DE ESPESOR PROMEDIO, INCLUYE: ANDAMIOS, SUMINISTRO DE LOS MATERIALES, ACARREOS Y MANIOBRAS LOCALES, EL EQUIPO, LA HERRAMIENTA Y LA MANO DE OBRA NECESARIA PARA SU COMPLETA EJECUCION.</t>
  </si>
  <si>
    <t>SIOP-079</t>
  </si>
  <si>
    <t>APLANADO CON MORTERO CEMENTO-ARENA EN PROPORCION 1:3, DE 4 cm DE ESPESOR PROMEDIO, INCLUYE: ANDAMIOS, SUMINISTRO DE LOS MATERIALES, ACARREOS Y MANIOBRAS LOCALES, EL EQUIPO, LA HERRAMIENTA Y LA MANO DE OBRA NECESARIA PARA SU COMPLETA EJECUCION.</t>
  </si>
  <si>
    <t>A9.3</t>
  </si>
  <si>
    <t>GUARNICIÓN Y BANQUETAS</t>
  </si>
  <si>
    <t>SIOP-080</t>
  </si>
  <si>
    <t>GUARNICIÓN TIPO "L" A BASE DE CONCRETO PREMEZCLADO F'C=200 KG/CM2., T.M.A. 19 MM., R.N., ACABADO APARENTE, INCLUYE: CIMBRA, DESCIMBRA, COLADO, MATERIALES, DESPERDICIOS, CURADO, MANO DE OBRA, EQUIPO Y HERRAMIENTA.</t>
  </si>
  <si>
    <t>SIOP-081</t>
  </si>
  <si>
    <t>BANQUETA DE 10 CM DE ESPESOR DE CONCRETO PREMEZCLADO F'C=150  KG/CM2, R.N., T.M.A. 19 MM, CON ACABADO ESCOBILLADO, INCLUYE: CIMBRA, DESCIMBRA, COLADO, CURADO,  MATERIALES, DESPERDICIOS Y  MANO DE OBRA, EQUIPO Y HERRAMIENTA.</t>
  </si>
  <si>
    <t>SIOP-082</t>
  </si>
  <si>
    <t>BANQUETA DE 15 CM DE ESPESOR DE CONCRETO PREMEZCLADO F'C=200  KG/CM2, R.N., T.M.A. 19 MM, CON ACABADO ESCOBILLADO, INCLUYE: CIMBRA, DESCIMBRA, COLADO, CURADO,  MATERIALES, DESPERDICIOS Y  MANO DE OBRA, EQUIPO Y HERRAMIENTA.</t>
  </si>
  <si>
    <t>SIOP-083</t>
  </si>
  <si>
    <t>CENEFA DE 40 CM DE ANCHO Y 10 CM DE ESPESOR A BASE DE CONCRETO PREMEZCLADO F´C=200 KG/CM2, R. N., T.M.A.19 MM, TIRO DIRECTO, COLOR NEGRO SUPERFICIAL, Y ACABADO ESTAMPADO, INCLUYE: CIMBRA, DESCIMBRA, COLADO, DESMOLDANTE, BARNIZ, CURADO Y JUNTA FRIA, MATERIALES, MANO DE OBRA, EQUIPO Y HERRAMIENTA.</t>
  </si>
  <si>
    <t>SIOP-084</t>
  </si>
  <si>
    <t>FABRICACIÓN Y COLOCACIÓN DE PARAPETO METÁLICO CED 30, DE 2" DE DIÁMETRO, CON UNA ALTURA DE 1 M CON DISEÑO DE 2 TRAMOS HORIZONTALES Y POSTES VERTICALES A CADA 2 M PROMEDIO, INCLUYE PLACA BASE Y ANCLAS, MATERIALES, ACARREO, HERRAMIENTA Y MANO DE OBRA NECESARIA PARA SU COMPLETA EJECUCION.</t>
  </si>
  <si>
    <t>A9.4</t>
  </si>
  <si>
    <t>MALLA PERIMETRAL Y PORTONES</t>
  </si>
  <si>
    <t>SIOP-085</t>
  </si>
  <si>
    <t>SUMINISTRO Y COLOCACIÓN DE CERCASEL 1.50 DE ALTURA COLOR BLANCO CALIBRE 6, INCLUYE: POSTE CERCASEL 2X2 CALIBRE 16 DE 2.00 MTS BCO, ABRAZADERA CERCASEL METALICA CON TORNILLO BLANCA, MATERIALES MENORES, HERRAMIENTAS, MANO DE OBRA, FLETES, DESPERDICIO Y ACARREOS AL SITIO DE SU COLOCACION.</t>
  </si>
  <si>
    <t>SIOP-086</t>
  </si>
  <si>
    <t>SUMINISTRO Y COLOCACIÓN DE PUERTAS Y PORTONES CERCASEL A DOS HOJAS ABATIBLE DE 2.35 MTS ALTURA x 5.00 MDE CLARO, CON PASADOR DE MANO EN BCO INCLUYE:  MATERIALES MENORES, HERRAMIENTAS, MANO DE OBRA, FLETES Y ACARREOS AL SITIO DE SU COLOCACION.</t>
  </si>
  <si>
    <t>SIOP-087</t>
  </si>
  <si>
    <t>PUERTAS Y PORTONES CERCASEL BLANCO, PORTON ABATIBLE DE 2 HOJAS DE 2.35 MTS DE ALTURA POR 2.10 MTS DE CLARO CON PASADOR DE MANO INCLUYE:  MATERIALES MENORES, HERRAMIENTAS, MANO DE OBRA, FLETES Y ACARREOS AL SITIO DE SU COLOCACION.</t>
  </si>
  <si>
    <t>SIOP-088</t>
  </si>
  <si>
    <t>SUMINISTRO Y COLOCACIÓN DE MALLA CICLÓN GALVANIZADA 1.50 M. CALIBRE 11, CON ALAMBRE DE PUAS EN PARTE SUPERIOR, INCLUYE: MATERIALES, MANO DE OBRA Y HERRAMIENTA.</t>
  </si>
  <si>
    <t>A9.5</t>
  </si>
  <si>
    <t>PINTURA EN PISO</t>
  </si>
  <si>
    <t>SIOP-089</t>
  </si>
  <si>
    <t xml:space="preserve"> SUMINISTRO Y APLICACION DE PINTURA EPOXICA PARA PISO, TRÁFICO LIGERO, ACABADO PARA INTERIORES Y EXTERIORES, COMEX ULTRA FACIL O SIMILAR, TRABAJO TERMINADO, A DOS MANOS, INCLUYE: MATERIALES MENORES Y DE CONSUMO, ANDAMIOS, PREPARACION DE LA SUPERFICIE, HERRAMIENTAS, LIMPIEZA, MANO DE OBRA Y  EQUIPO DE SEGURIDAD. A CUALQUIER NIVEL.</t>
  </si>
  <si>
    <t>A9.6</t>
  </si>
  <si>
    <t>RPBI</t>
  </si>
  <si>
    <t>SIOP-090</t>
  </si>
  <si>
    <t>CONSTRUCCION DE CUARTO DE RPBI (RESIDUOS PELIGROSOS BIOLOGICO INFECCIOSOS), DE 1.80 a 2.00 DE ALTURA X 1.50  DE ALTURA X 1.20 M DE FONDO, A BASE DE MURO DE DUROCK DE 13 MM DE 9.5 CM DE ESPESOR, A DOS CARAS TANTO EN MUROS COMO EN CUBIERTAS, FIJADO EN PISO DE CONCRETO, APLICACION DE MORTERO CEMENTO ARENA DE RIO PROP: 1:4, ACABADO FINO EN AMBAS CARAS Y CUBIERTA, LOSA EN PISO DE 10 CM DE ESPESOR CONCRETO F,C=150 KG/CM2, CON UNA PENDIENTE DE 1%  ACABADO PULIDO Y APLICACION DE PINTURA VINILICA BASE AGUA COLOR BLANCO EN MUROS EXTERIORES Y ACABADO EN INTERIOR DE RPBI A BASE DE APLICACION DE PINTURA EPOXICA GRADO MEDICO ANTIBACTERIAL A BASE DE POLIURETANO, MARCA SHERWIN WILLIAMS O SIMILAR, O EQUIVALENTE APLICANDO UN PRIMER MANO DE RESINAS CON BASE ACRILICAS Y/O EPOXICAS  DE ALTA PENETRACION, SEGUNDA MANO CON UN RECUBRIMIENTO EN SECO CON AIRLESS DE BAJA PRESION CON BOQUILLA DE USO INDUSTRIAL Y ABANICO DE 20" DE COMPONENTES BASE SOLVENTE Y CATALIZADOR A DOS MANOS MINIMO Y CON UN RENDIMIENTO DE 3L/M2  POR CADA CAPA, CON UNA PUERTA DE ALUMINIO COLOR NATURAL A BASE DE MARCO Y/O PERFILES DE 2" CORREDIZA, CON DUELAS LISAS DE ALUMINIO NATURAL, CURVAS SANITARIAS A BASE DE RESINAS EPOXICAS EN EL INTERIOR DEL CUARTO, INCLUYE: MATERIALES, DESPERDICIOS, LOS TIEMPOS DE SECADO Y PREPARACION DE RESINAS, APLICACIONES, MANO DE OBRA, LA HERRAMIENTA Y TODO LO NECESARIO PARA SU CORRECTA EJECUCION Y FUNCIONAMIENTO.</t>
  </si>
  <si>
    <t>A10</t>
  </si>
  <si>
    <t>LIMPIEZA</t>
  </si>
  <si>
    <t>SIOP-091</t>
  </si>
  <si>
    <t>LIMPIEZA AL FINAL DE LA OBRA EN FORMA MANUAL INCLUYE: TODO LO NECESARIO PARA SU CORRECTA EJECUCION.</t>
  </si>
  <si>
    <t>B</t>
  </si>
  <si>
    <t>B1</t>
  </si>
  <si>
    <t>B1.1</t>
  </si>
  <si>
    <t>SIOP-092</t>
  </si>
  <si>
    <t>SIOP-093</t>
  </si>
  <si>
    <t>SIOP-094</t>
  </si>
  <si>
    <t>B1.2</t>
  </si>
  <si>
    <t>SIOP-095</t>
  </si>
  <si>
    <t>SIOP-096</t>
  </si>
  <si>
    <t>SIOP-097</t>
  </si>
  <si>
    <t>SUMINISTRO Y COLOCACION DE PUERTA DE TAMBOR CON TRIPLAY DE CAOBILLA DE 6 MM. POR AMBAS CARAS, DE  1.05 MTS. X 2.10 MTS. FORMADA A BASE DE BASTIDOR Y MARCO DE  MADERA DE PINO DE PRIMERA DE  2"  X  1 1/2"   Y  PEINAZOS DE 1 1/2" X 1 1/2"  A CADA 30 CMS. EN AMBOS SENTIDOS, ACABADO ENTINTADO Y LACA BRILLANTE TRANSPARENTE,  INCLUYE: MARCO Y TOPES DE MADERA,  JAMBAS,  RESANADOR PARA MADERA, BISAGRA DE LIBRO DE 3", DESPERDICIOS, MATERIALES MENORES Y DE CONSUMO, HERRAMIENTAS,  ACARREO DE MATERIALES AL SITIO DE SU COLOCACION,  LIMPIEZA DEL AREA DE TRABAJO Y MANO DE OBRA ESPECIALIZADA.</t>
  </si>
  <si>
    <t>SIOP-098</t>
  </si>
  <si>
    <t>SIOP-099</t>
  </si>
  <si>
    <t>SIOP-100</t>
  </si>
  <si>
    <t>SIOP-101</t>
  </si>
  <si>
    <t>SIOP-102</t>
  </si>
  <si>
    <t>SIOP-103</t>
  </si>
  <si>
    <t xml:space="preserve">      SUMINISTRO, HABILITADO Y COLOCACION DE CANCELERIA FABRICADA  EN ALUMINIO ANODIZADO EN COLOR BLANCO CON PERFILES COMERCIALES DE 2 X 1.25",  MCA. CUPRUM,  LINEA PANORAMA O EQUIVALENTE INCLUYE: TRAZO, CORTES, AJUSTES, MATERIALES, CORREDERAS, JALADERAS, OPERADORES, REPISON, SELLADO PERIMETRAL, SILICON, VINIL, HERRAJES, ELEMENTOS DE FIJACION, MATERIALES MENORES Y DE CONSUMO, DESPERDICIOS, HERRAMIENTAS, MANO DE OBRA ESPECIALIZADA, LIMPIEZA, FLETES, EQUIPO Y COLOCACION A CUALQUIER NIVEL.</t>
  </si>
  <si>
    <t>SIOP-104</t>
  </si>
  <si>
    <t>SIOP-105</t>
  </si>
  <si>
    <t>SIOP-106</t>
  </si>
  <si>
    <t>SIOP-107</t>
  </si>
  <si>
    <t>B2</t>
  </si>
  <si>
    <t>SIOP-108</t>
  </si>
  <si>
    <t xml:space="preserve">   PINTURA VINILICA VINIMEX DE COMEX O VINI-HOGAR SHERWIN WILLIAMS O EQUIVALENTE,  EN MUROS HASTA TRES MANOS, INCLUYE: MATERIALES MENORES Y DE CONSUMO, ANDAMIOS, PREPARACION DE LA SUPERFICIE, SELLADO DE LA SUPERFICIE, HERRAMIENTAS, LIMPIEZA, MANO DE OBRA Y  EQUIPO DE SEGURIDAD.</t>
  </si>
  <si>
    <t>SIOP-109</t>
  </si>
  <si>
    <t xml:space="preserve">   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VENTANERIA, MEDIDA POR UN SOLO LADO, TRABAJO TERMINADO, A DOS MANOS, INCLUYE: MATERIALES MENORES Y DE CONSUMO, ANDAMIOS, PREPARACION DE LA SUPERFICIE, HERRAMIENTAS, LIMPIEZA, MANO DE OBRA Y  EQUIPO DE SEGURIDAD. A CUALQUIER NIVEL. (LA PINTURA ES POR AMBOS LADOS DE LA VENTANERIA, PERO PARA SU PAGO ES MEDIDA SOLO POR 1 SOLO LADO).</t>
  </si>
  <si>
    <t>SIOP-110</t>
  </si>
  <si>
    <t xml:space="preserve">   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t>
  </si>
  <si>
    <t>SIOP-111</t>
  </si>
  <si>
    <t xml:space="preserve">   ROTULADO DE LOGOTIPOS A BASE DE PINTURA VINILICA (SERVICIOS DE SALUD JALISCO CON LOGO, GOBIERNO DEL ESTADO CON LOGO,  SALUD CON LOGO, ROTULADO DEL NOMBRE DE LA UNIDAD.) INCLUYE MATERIAL Y MANO DE OBRA, ASI COMO TODO LO NECESARIO PARA SU CORRECTA COLOCACION.</t>
  </si>
  <si>
    <t>LOTE</t>
  </si>
  <si>
    <t>B3</t>
  </si>
  <si>
    <t>SIOP-112</t>
  </si>
  <si>
    <t xml:space="preserve">   DEMOLICION DE PISO DE LOSETA Y AZULEJO DE CERAMICA,  BARRO Y/O EQUIVALENTE EN PISO Y/O MURO, INCLUYE: LIMPIEZA, MANO DE OBRA, HERRAMIENTA, ACARREO DEL MATERIAL PRODUCTO DE LA DEMOLICIÓN HASTA EL CENTRO DE ACOPIO, PARA SU POSTERIOR RETIRO.</t>
  </si>
  <si>
    <t>SIOP-113</t>
  </si>
  <si>
    <t xml:space="preserve">   CORTE CON DISCO EN PISO DE MOSAICO Y/O CONCRETO DE 5 CM DE PROFUNDIDAD, INCLUYE: HERRAMIENTA, EQUIPO, MATERIALES DE CONSUMO, LIMPIEZA Y  MANO DE OBRA.</t>
  </si>
  <si>
    <t>SIOP-114</t>
  </si>
  <si>
    <t xml:space="preserve">   SUMINISTRO Y COLOCACION DE PISO DE LOSETA CERAMICA, AVANA DE 33X33, CUALQUIER COLOR, ASENTADO CON PEGA PISO Y JUNTEADO CON JUNTEADOR DE COLOR SIN ARENA, CON JUNTAS DE 3.00 MM. DE ANCHO MINIMO, INCLUYE: CORTE, REMATES, ESCUADRE, DESPERDICIOS, DESPATINADO, HERRAMIENTAS, MATERIALES,  MANO DE OBRA, LIMPIEZA  Y ACARREO DE MATERIALES AL SITIO DE SU UTILIZACION, A CUALQUIER NIVEL."</t>
  </si>
  <si>
    <t>SIOP-115</t>
  </si>
  <si>
    <t xml:space="preserve">   SUMINISTRO Y COLOCACION DE ZOCLO  DE 10 CM DE ALTURA, A BASE DE RECORTES DE PISO IGUAL O SIMILAR AL EXISTENTE CUALQUIER COLOR DE 60 X 60 CM, O SIMILAR,  ASENTADO CON ADHESIVO PEGA PISO MCA. PERDURA COLOR BLANCO Y JUNTEADOR SIN ARENA,  INCLUYE: TRAZO, CORTES, AJUSTES, REMATES, ESCUADRE, DESPERDICIOS, DESPATINADO, EMBOQUILLADOS, HERRAMIENTAS, MATERIALES,  MANO DE OBRA, LIMPIEZA Y ACARREO DE MATERIALES AL SITIO DE SU UTILIZACION, A CUALQUIER NIVEL.</t>
  </si>
  <si>
    <t>B4</t>
  </si>
  <si>
    <t>SIOP-116</t>
  </si>
  <si>
    <t xml:space="preserve">   SUMINISTRO Y COLOCACION  DE MURO DE TABLACEMENTO PARA EXTERIORES (DUROCK) DE 9 CM. DE ESPESOR  A DOS CARAS, CON AISLANTE INTERIOR DE FIBRA DE VIDRIO DE 3 DE ESPESOR, TRABAJO TERMINADO,  INCLUYE: POSTE Y CANAL DE LAMINA GALVANIZADA DE 64 MM, TORNILLO AUTORROSCABLE DS DE 1 1/4", TORNILLOS TEK PLANO DE 1/2",  CINTA DE REFUERZO EXTERIORES DE NYLON, COMPUESTO PARA JUNTAS Y AFINADO BASE COAT EN LA TOTALIDAD DE LA SUPERFICIE DE AMBAS CARAS CON ACABADO APALILLADO FINO, ANCLAS EXPANSIVAS, DUROCK DE 13 MM, TRAZO, CORTES, DESPERDICIOS, FIJACION, NIVELACION, PLOMEO, HERRAMIENTAS, EQUIPO, LIMPIEZA DEL AREA DE TRABAJO, MANO DE OBRA Y ACARREO DE MATERIALES AL SITIO DE SU INSTALACION. EN CUALQUIER NIVEL."</t>
  </si>
  <si>
    <t>SIOP-117</t>
  </si>
  <si>
    <t xml:space="preserve">   MURO DE TABLAROCA WR (RESISTENTE A LA HUMEDAD)  DE 9 CM. DE ESPESOR  A DOS CARAS, TERMINADO, ,  INCLUYE: POSTE Y CANAL DE LAMINA GALVANIZADA DE 64 MM, TORNILLO AUTORROSCABLE S1, PERFACINTA, REDIMIX, PEMACHE POP, TABLARROCA DE 13 MM, TRAZO, CORTES, AJUSTES, ELEVACIONES, DESPERDICIOS, FIJACION, HERRAMIENTAS, EQUIPO, LIMPIEZA DEL AREA DE TRABAJO,  MANO DE OBRA Y ACARREOS AL SITIO DE SU COLOCACION. (CUALQUIER ALTURA)</t>
  </si>
  <si>
    <t>B5</t>
  </si>
  <si>
    <t>B5.1</t>
  </si>
  <si>
    <t>SIOP-118</t>
  </si>
  <si>
    <t>SIOP-119</t>
  </si>
  <si>
    <t>SIOP-120</t>
  </si>
  <si>
    <t>SIOP-121</t>
  </si>
  <si>
    <t>SIOP-122</t>
  </si>
  <si>
    <t>SIOP-123</t>
  </si>
  <si>
    <t>B6</t>
  </si>
  <si>
    <t>B6.1</t>
  </si>
  <si>
    <t>SIOP-124</t>
  </si>
  <si>
    <t>B6.2</t>
  </si>
  <si>
    <t>SIOP-125</t>
  </si>
  <si>
    <t>SIOP-126</t>
  </si>
  <si>
    <t>B6.3</t>
  </si>
  <si>
    <t>SIOP-127</t>
  </si>
  <si>
    <t>B6.4</t>
  </si>
  <si>
    <t>SIOP-128</t>
  </si>
  <si>
    <t>SIOP-129</t>
  </si>
  <si>
    <t>SIOP-130</t>
  </si>
  <si>
    <t>SIOP-131</t>
  </si>
  <si>
    <t>SIOP-132</t>
  </si>
  <si>
    <t>SIOP-133</t>
  </si>
  <si>
    <t>SIOP-134</t>
  </si>
  <si>
    <t>SIOP-135</t>
  </si>
  <si>
    <t>SIOP-136</t>
  </si>
  <si>
    <t>SIOP-137</t>
  </si>
  <si>
    <t>SIOP-138</t>
  </si>
  <si>
    <t>SIOP-139</t>
  </si>
  <si>
    <t>SIOP-140</t>
  </si>
  <si>
    <t>B7</t>
  </si>
  <si>
    <t>SIOP-141</t>
  </si>
  <si>
    <t xml:space="preserve">   DESMONTAJE SIN RECUPERACION DE LUMINARIAS DE SOBREPONER O DE EMPOTRAR A UNA ALTURA DE 0-3 M INCLUYE: ACARREO FUERA DE LA OBRA, MANO DE OBRA, EQUIPO Y HERRAMIENTA.</t>
  </si>
  <si>
    <t>SIOP-142</t>
  </si>
  <si>
    <t xml:space="preserve">   SUMINISTRO Y COLOCACION DE LUMINARIO LED LINEAL 36W MOD GR-LD002 MARCA LED CONCEPT, INCLUYE: MATERIALES MENORES, HERRAMIENTAS, MANO DE OBRA, PRUEBAS, FLETES, DESPERDICIO Y ACARREOS AL SITIO DE SU COLOCACION.</t>
  </si>
  <si>
    <t>SIOP-143</t>
  </si>
  <si>
    <t xml:space="preserve">   DESMONTAJE SIN RECUPERACION DE VENTILADOR DE TECHO, INCLUYE: ACARREO FUERA DE LA OBRA, MANO DE OBRA, EQUIPO Y HERRAMIENTA.</t>
  </si>
  <si>
    <t>SIOP-144</t>
  </si>
  <si>
    <t>B8</t>
  </si>
  <si>
    <t>B8.1</t>
  </si>
  <si>
    <t>SIOP-145</t>
  </si>
  <si>
    <t>B8.2</t>
  </si>
  <si>
    <t>SIOP-146</t>
  </si>
  <si>
    <t>B9</t>
  </si>
  <si>
    <t>B9.1</t>
  </si>
  <si>
    <t>SIOP-147</t>
  </si>
  <si>
    <t xml:space="preserve">   TRAZO Y NIVELACION DEL TERRENO ESTABLECIENDO EJES Y REFERENCIAS; INCLUYE: CRUCETAS, ESTACAS, HILOS, MARCAS Y TRAZOS CON CALHIDRA.</t>
  </si>
  <si>
    <t>SIOP-148</t>
  </si>
  <si>
    <t xml:space="preserve">   DESMONTAJE SIN RECUPERACION DE MALLA CICLONICA DE 2 M DE ALTURA PROMEDIO INCLUYE:  CORTE DE POSTES Y MALLA, ACARREO DENTRO DE LA OBRA, MANO DE OBRA Y HERRAMIENTA.</t>
  </si>
  <si>
    <t>SIOP-149</t>
  </si>
  <si>
    <t xml:space="preserve">   DEMOLICIÓN DE APLANADO DE CEMENTO ARENA CON PROMEDIO DE ESPESOR DE 2.5 CM, INCLUYE: ACARREO DENTRO DE LA OBRA, ABUNDAMIENTO, MANO DE OBRA, EQUIPO Y HERRAMIENTA.</t>
  </si>
  <si>
    <t>SIOP-150</t>
  </si>
  <si>
    <t xml:space="preserve">   DEMOLICIÓN DE CONCRETO SIMPLE EN BANQUETAS, GUARNICIONES, FIRMES, POR MEDIOS MANUALES, INCLUYE: ACARREO DENTRO DE LA OBRA, ABUNDAMIENTO, MANO DE OBRA, EQUIPO Y HERRAMIENTA.</t>
  </si>
  <si>
    <t>SIOP-151</t>
  </si>
  <si>
    <t xml:space="preserve">   DEMOLICION A MANO DE MURO DE MAMPOSTERIA DE PIEDRA BRASA, INCLUYE LIMPIEZA AL FINALIZAR LOS TRABAJOS ASI COMO EL TRASLADO DE MATERIAL RESTANTE AL CENTRO DE ACOPIO DENTRO DE LA UNIDAD.</t>
  </si>
  <si>
    <t>SIOP-152</t>
  </si>
  <si>
    <t xml:space="preserve">   DEMOLICION A MANO DE MURO DE MAMPOSTERIA DE LADRILLO DE LAMA, INCLUYE LIMPIEZA AL FINALIZAR LOS TRABAJOS ASI COMO EL TRASLADO DE MATERIAL RESTANTE AL CENTRO DE ACOPIO DENTRO DE LA UNIDAD.</t>
  </si>
  <si>
    <t>SIOP-153</t>
  </si>
  <si>
    <t xml:space="preserve">   CARGA MANUAL Y ACARREO EN CAMIÓN 1 ER. KILOMETRO, DE MATERIAL PRODUCTO DE EXCAVACIÓN Y/O DEMOLICIÓN, INCLUYE: MANO DE OBRA, EQUIPO Y HERRAMIENTA, (NORMA S. C. T. N-CTR-CAR-1-01-013-00).</t>
  </si>
  <si>
    <t>SIOP-154</t>
  </si>
  <si>
    <t xml:space="preserve">   ACARREO EN CAMION A KILÓMETROS SUBSECUENTES DE MATERIAL PRODUCTO DE EXCAVACIÓN Y/O DEMOLICIÓN,  INCLUYE: MANO DE OBRA, EQUIPO Y HERRAMIENTA. (NORMA S. C. T. N-CTR-CAR-1-01-013-00)</t>
  </si>
  <si>
    <t>SIOP-155</t>
  </si>
  <si>
    <t xml:space="preserve">   EXCAVACION EN CEPAS POR MEDIO MANUALES, MATERIAL TIPO B, DE 0 A 2.00 M. DE PROFUNDIDAD, EN SECO, INCLUYE: AFINE DE TALUDES Y FONDO Y ACARREOS DEL MATERIAL EXCEDENTE FUERA DE LA OBRA AL LUGAR INDICADO POR LA SUPERVISION, MEDIDO EN BANCO.</t>
  </si>
  <si>
    <t>B9.2</t>
  </si>
  <si>
    <t>SIOP-156</t>
  </si>
  <si>
    <t xml:space="preserve">   MAMPOSTERIA DE PIEDRA BRAZA, ACABADO COMUN, ASENTADA CON MORTERO CEMENTO-ARENA EN PROPORCION 1:3,  INCLUYE SUMINISTRO DE LOS MATERIALES, ACARREOS Y MANIOBRAS LOCALES, EL EQUIPO, LA HERRAMIENTA Y LA MANO DE OBRA NECESARIA PARA SU COMPLETA EJECUCION.</t>
  </si>
  <si>
    <t>SIOP-157</t>
  </si>
  <si>
    <t xml:space="preserve">   CASTILLO, INCLUYE CIMBRA Y DESCIMBRA SECCION= 15 X 30 CM, CONCRETO F'C=200 KG/CM2-3/4", REFORZADO CON 4 VARILLAS DE 3/8"  Y ESTRIBO DE 3/8" CADA 20 CMS. LOS DOBLESES SERAN EN FRIO Y CONFORME A LAS  ESPECIFICACIONES DEL ACI EN RELACION A DOBLES, AMARRES Y TRASLAPES.</t>
  </si>
  <si>
    <t>SIOP-158</t>
  </si>
  <si>
    <t xml:space="preserve">   CASTILLO, INCLUYE CIMBRA Y DESCIMBRA SECCION= 15 X 15 CM, CONCRETO F'C=200 KG/CM2-3/4", REFORZADO CON 4 VARILLAS DE 3/8"  Y ESTRIBO DE 3/8" CADA 20 CMS. LOS DOBLESES SERAN EN FRIO Y CONFORME A LAS  ESPECIFICACIONES DEL ACI EN RELACION A DOBLES, AMARRES Y TRASLAPES.</t>
  </si>
  <si>
    <t>SIOP-159</t>
  </si>
  <si>
    <t xml:space="preserve">   DALA  DE DESPLANTE, INCLUYE CIMBRA Y DESCIMBRA SECCION=30 X 20 CM, CONCRETO F'C=200 KG/CM2-3/4", REFORZADO CON 4 VARILLAS DE 3/8"  Y ESTRIBO DE 3/8" CADA 20 CMS. LOS DOBLESES SERAN EN FRIO Y CONFORME A LAS  ESPECIFICACIONES DEL ACI EN RELACION A DOBLES, AMARRES Y TRASLAPES.</t>
  </si>
  <si>
    <t>SIOP-160</t>
  </si>
  <si>
    <t xml:space="preserve">   DALA  DE DESPLANTE, INCLUYE CIMBRA Y DESCIMBRA SECCION=15 X 20 CM, CONCRETO F'C=200 KG/CM2-3/4", REFORZADO CON 4 VARILLAS DE 3/8"  Y ESTRIBO DE 3/8" CADA 20 CMS. LOS DOBLESES SERAN EN FRIO Y CONFORME A LAS  ESPECIFICACIONES DEL ACI EN RELACION A DOBLES, AMARRES Y TRASLAPES.</t>
  </si>
  <si>
    <t>SIOP-161</t>
  </si>
  <si>
    <t xml:space="preserve">   MURO DE BLOCK DE JALCRETO A TEZÓN, JUNTEADO CON MORTERO CEMENTO-ARENA EN PROPORCION 1:5, DE 28 CM DE ESPESOR, INCLUYE: ANDAMIOS, SUMINISTRO DE LOS MATERIALES, ACARREOS Y MANIOBRAS LOCALES, EL EQUIPO, LA HERRAMIENTA Y LA MANO DE OBRA NECESARIA PARA SU COMPLETA EJECUCION.</t>
  </si>
  <si>
    <t>SIOP-162</t>
  </si>
  <si>
    <t xml:space="preserve">   MURO DE BLOCK DE JALCRETO A SOGA, JUNTEADO CON MORTERO CEMENTO-ARENA EN PROPORCION 1:5, DE 14 CM DE ESPESOR, INCLUYE: ANDAMIOS, SUMINISTRO DE LOS MATERIALES, ACARREOS Y MANIOBRAS LOCALES, EL EQUIPO, LA HERRAMIENTA Y LA MANO DE OBRA NECESARIA PARA SU COMPLETA EJECUCION.</t>
  </si>
  <si>
    <t>SIOP-163</t>
  </si>
  <si>
    <t xml:space="preserve">   APLANADO CON MORTERO CEMENTO-ARENA EN PROPORCION 1:3, DE 2.5 cm DE ESPESOR PROMEDIO, INCLUYE: ANDAMIOS, SUMINISTRO DE LOS MATERIALES, ACARREOS Y MANIOBRAS LOCALES, EL EQUIPO, LA HERRAMIENTA Y LA MANO DE OBRA NECESARIA PARA SU COMPLETA EJECUCION.</t>
  </si>
  <si>
    <t>SIOP-164</t>
  </si>
  <si>
    <t xml:space="preserve">   APLANADO CON MORTERO CEMENTO-ARENA EN PROPORCION 1:3, DE 4 cm DE ESPESOR PROMEDIO, INCLUYE: ANDAMIOS, SUMINISTRO DE LOS MATERIALES, ACARREOS Y MANIOBRAS LOCALES, EL EQUIPO, LA HERRAMIENTA Y LA MANO DE OBRA NECESARIA PARA SU COMPLETA EJECUCION.</t>
  </si>
  <si>
    <t>B9.3</t>
  </si>
  <si>
    <t>SIOP-165</t>
  </si>
  <si>
    <t xml:space="preserve">   GUARNICIÓN TIPO "L" A BASE DE CONCRETO PREMEZCLADO F'C=200 KG/CM2., T.M.A. 19 MM., R.N., ACABADO APARENTE, INCLUYE: CIMBRA, DESCIMBRA, COLADO, MATERIALES, DESPERDICIOS, CURADO, MANO DE OBRA, EQUIPO Y HERRAMIENTA.</t>
  </si>
  <si>
    <t>SIOP-166</t>
  </si>
  <si>
    <t xml:space="preserve">   BANQUETA DE 10 CM DE ESPESOR DE CONCRETO PREMEZCLADO F'C=150  KG/CM2, R.N., T.M.A. 19 MM, CON ACABADO ESCOBILLADO, INCLUYE: CIMBRA, DESCIMBRA, COLADO, CURADO,  MATERIALES, DESPERDICIOS Y  MANO DE OBRA, EQUIPO Y HERRAMIENTA.</t>
  </si>
  <si>
    <t>SIOP-167</t>
  </si>
  <si>
    <t xml:space="preserve">   BANQUETA DE 15 CM DE ESPESOR DE CONCRETO PREMEZCLADO F'C=200  KG/CM2, R.N., T.M.A. 19 MM, CON ACABADO ESCOBILLADO, INCLUYE: CIMBRA, DESCIMBRA, COLADO, CURADO,  MATERIALES, DESPERDICIOS Y  MANO DE OBRA, EQUIPO Y HERRAMIENTA.</t>
  </si>
  <si>
    <t>SIOP-168</t>
  </si>
  <si>
    <t xml:space="preserve">   CENEFA DE 40 CM DE ANCHO Y 10 CM DE ESPESOR A BASE DE CONCRETO PREMEZCLADO F´C=200 KG/CM2, R. N., T.M.A.19 MM, TIRO DIRECTO, COLOR NEGRO SUPERFICIAL, Y ACABADO ESTAMPADO, INCLUYE: CIMBRA, DESCIMBRA, COLADO, DESMOLDANTE, BARNIZ, CURADO Y JUNTA FRIA, MATERIALES, MANO DE OBRA, EQUIPO Y HERRAMIENTA.</t>
  </si>
  <si>
    <t>SIOP-169</t>
  </si>
  <si>
    <t xml:space="preserve">   FABRICACIÓN Y COLOCACIÓN DE PARAPETO METÁLICO CED 30, DE 2" DE DIÁMETRO, CON UNA ALTURA DE 1 M CON DISEÑO DE 2 TRAMOS HORIZONTALES Y POSTES VERTICALES A CADA 2 M PROMEDIO, INCLUYE PLACA BASE Y ANCLAS, MATERIALES, ACARREO, HERRAMIENTA Y MANO DE OBRA NECESARIA PARA SU COMPLETA EJECUCION.</t>
  </si>
  <si>
    <t>SIOP-170</t>
  </si>
  <si>
    <t>ELABORACION DE CUNETA DE CONCRETO F'C=150 KG/CM2 HECHO EN OBRA DE SECCION 30 CM. DE CORONA; 20 CM DE ALTURA EN FORMA DE V; MEDIDAS INTERIORES DE 5 CM. DE ESPESOR, INCLUYE: MAllA ELECTROSOLDADA 6X6/10-10, COMPACTACION DE LA PLANTILLA, CIMBRA, DESCIMBRA, MATERIALES, MANO DE OBRA, HERRAMIENTA Y TODO LO NECESARIO PARA SU CORRECTA EJECUCION.</t>
  </si>
  <si>
    <t>B9.4</t>
  </si>
  <si>
    <t>SIOP-171</t>
  </si>
  <si>
    <t xml:space="preserve">   SUMINISTRO Y COLOCACIÓN DE CERCASEL 1.50 DE ALTURA COLOR BLANCO CALIBRE 6, INCLUYE: POSTE CERCASEL 2X2 CALIBRE 16 DE 2.00 MTS BCO, ABRAZADERA CERCASEL METALICA CON TORNILLO BLANCA, MATERIALES MENORES, HERRAMIENTAS, MANO DE OBRA, FLETES, DESPERDICIO Y ACARREOS AL SITIO DE SU COLOCACION.</t>
  </si>
  <si>
    <t>SIOP-172</t>
  </si>
  <si>
    <t xml:space="preserve">   PUERTAS Y PORTONES CERCASEL BLANCO, PORTON ABATIBLE DE 2 HOJAS DE 2.10 MTS DE ALTURA POR 2.90 MTS DE CLARO CON PASADOR DE MANO INCLUYE:  MATERIALES MENORES, HERRAMIENTAS, MANO DE OBRA, FLETES Y ACARREOS AL SITIO DE SU COLOCACION.</t>
  </si>
  <si>
    <t>SIOP-173</t>
  </si>
  <si>
    <t xml:space="preserve">   SUMINISTRO Y COLOCACIÓN DE MALLA CICLÓN GALVANIZADA 1.50 M. CALIBRE 11, CON ALAMBRE DE PUAS EN PARTE SUPERIOR, INCLUYE: MATERIALES, MANO DE OBRA Y HERRAMIENTA.</t>
  </si>
  <si>
    <t>B9.5</t>
  </si>
  <si>
    <t>SIOP-174</t>
  </si>
  <si>
    <t>B9.6</t>
  </si>
  <si>
    <t>SIOP-175</t>
  </si>
  <si>
    <t>B10</t>
  </si>
  <si>
    <t>SIOP-176</t>
  </si>
  <si>
    <t>Rehabilitación del Centro de Salud Corcovado, CLUES JCSSA000701 en el municipio de Autlán de Navarro, Jalisco y rehabilitación del Centro de Salud El Aguacate, CLUES JCSSA001285 en el municipio de Cihuatlán, Jalisco.</t>
  </si>
  <si>
    <t>SIOP-E-SMA-OB-CSS-223-2019</t>
  </si>
  <si>
    <t>Rehabilitación del Centro de Salud Corcovado, CLUES JCSSA000701 en el municipio de Autlán de Navarro, Jalisco</t>
  </si>
  <si>
    <t>Rehabilitación del Centro de Salud El Aguacate, CLUES JCSSA001285 en el municipio de Cihuatlán,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</si>
</sst>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quot;$&quot;#,##0.00"/>
    <numFmt numFmtId="165" formatCode="&quot;$&quot;#,###.00"/>
    <numFmt numFmtId="166" formatCode="#,##0.0000"/>
    <numFmt numFmtId="167" formatCode="0.000000"/>
  </numFmts>
  <fonts count="17" x14ac:knownFonts="1">
    <font>
      <sz val="11"/>
      <color theme="1"/>
      <name val="Calibri"/>
      <family val="2"/>
      <scheme val="minor"/>
    </font>
    <font>
      <sz val="10"/>
      <name val="Arial"/>
      <family val="2"/>
    </font>
    <font>
      <sz val="10"/>
      <name val="Calibri"/>
      <family val="2"/>
      <scheme val="minor"/>
    </font>
    <font>
      <sz val="10"/>
      <name val="Arial"/>
      <family val="2"/>
    </font>
    <font>
      <sz val="11"/>
      <color theme="1"/>
      <name val="Calibri"/>
      <family val="2"/>
      <scheme val="minor"/>
    </font>
    <font>
      <b/>
      <sz val="11"/>
      <name val="Calibri"/>
      <family val="2"/>
    </font>
    <font>
      <sz val="11"/>
      <name val="Calibri"/>
      <family val="2"/>
    </font>
    <font>
      <b/>
      <sz val="11"/>
      <color theme="0"/>
      <name val="Calibri"/>
      <family val="2"/>
    </font>
    <font>
      <sz val="11"/>
      <color indexed="64"/>
      <name val="Calibri"/>
      <family val="2"/>
    </font>
    <font>
      <b/>
      <sz val="10"/>
      <name val="Calibri"/>
      <family val="2"/>
      <scheme val="minor"/>
    </font>
    <font>
      <b/>
      <sz val="10"/>
      <color theme="1"/>
      <name val="Calibri"/>
      <family val="2"/>
      <scheme val="minor"/>
    </font>
    <font>
      <b/>
      <sz val="10"/>
      <color theme="1" tint="4.9989318521683403E-2"/>
      <name val="Calibri"/>
      <family val="2"/>
      <scheme val="minor"/>
    </font>
    <font>
      <b/>
      <sz val="10"/>
      <name val="Calibri"/>
      <family val="2"/>
    </font>
    <font>
      <b/>
      <sz val="12"/>
      <name val="Calibri"/>
      <family val="2"/>
      <scheme val="minor"/>
    </font>
    <font>
      <b/>
      <sz val="10"/>
      <color rgb="FF0000CC"/>
      <name val="Calibri"/>
      <family val="2"/>
      <scheme val="minor"/>
    </font>
    <font>
      <b/>
      <sz val="10"/>
      <color rgb="FF006600"/>
      <name val="Calibri"/>
      <family val="2"/>
      <scheme val="minor"/>
    </font>
    <font>
      <sz val="10"/>
      <color rgb="FF006600"/>
      <name val="Calibri"/>
      <family val="2"/>
      <scheme val="minor"/>
    </font>
  </fonts>
  <fills count="4">
    <fill>
      <patternFill patternType="none"/>
    </fill>
    <fill>
      <patternFill patternType="gray125"/>
    </fill>
    <fill>
      <patternFill patternType="solid">
        <fgColor rgb="FF00953B"/>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1" fillId="0" borderId="0"/>
    <xf numFmtId="0" fontId="3" fillId="0" borderId="0"/>
    <xf numFmtId="44" fontId="3" fillId="0" borderId="0" applyFont="0" applyFill="0" applyBorder="0" applyAlignment="0" applyProtection="0"/>
    <xf numFmtId="0" fontId="3" fillId="0" borderId="0"/>
    <xf numFmtId="44" fontId="4" fillId="0" borderId="0" applyFont="0" applyFill="0" applyBorder="0" applyAlignment="0" applyProtection="0"/>
    <xf numFmtId="44" fontId="1" fillId="0" borderId="0" applyFont="0" applyFill="0" applyBorder="0" applyAlignment="0" applyProtection="0"/>
  </cellStyleXfs>
  <cellXfs count="109">
    <xf numFmtId="0" fontId="0" fillId="0" borderId="0" xfId="0"/>
    <xf numFmtId="0" fontId="5" fillId="0" borderId="2" xfId="1" applyFont="1" applyBorder="1" applyAlignment="1">
      <alignment horizontal="center" vertical="top"/>
    </xf>
    <xf numFmtId="0" fontId="5" fillId="0" borderId="6" xfId="1" applyFont="1" applyBorder="1" applyAlignment="1">
      <alignment horizontal="center" vertical="top" wrapText="1"/>
    </xf>
    <xf numFmtId="0" fontId="6" fillId="0" borderId="2" xfId="1" applyFont="1" applyBorder="1" applyAlignment="1">
      <alignment horizontal="center" vertical="top"/>
    </xf>
    <xf numFmtId="0" fontId="5" fillId="0" borderId="4" xfId="1" applyFont="1" applyBorder="1" applyAlignment="1">
      <alignment vertical="top"/>
    </xf>
    <xf numFmtId="0" fontId="6" fillId="0" borderId="0" xfId="1" applyFont="1" applyAlignment="1">
      <alignment vertical="top"/>
    </xf>
    <xf numFmtId="0" fontId="6" fillId="0" borderId="6" xfId="1" applyFont="1" applyBorder="1" applyAlignment="1">
      <alignment horizontal="center" vertical="top"/>
    </xf>
    <xf numFmtId="0" fontId="5" fillId="0" borderId="5" xfId="1" applyFont="1" applyBorder="1" applyAlignment="1">
      <alignment horizontal="center" vertical="top"/>
    </xf>
    <xf numFmtId="0" fontId="5" fillId="0" borderId="0" xfId="1" applyFont="1" applyBorder="1" applyAlignment="1">
      <alignment horizontal="center" vertical="top"/>
    </xf>
    <xf numFmtId="0" fontId="5" fillId="0" borderId="7" xfId="1" applyFont="1" applyBorder="1" applyAlignment="1">
      <alignment horizontal="center" vertical="top"/>
    </xf>
    <xf numFmtId="0" fontId="5" fillId="0" borderId="7" xfId="1" applyFont="1" applyBorder="1" applyAlignment="1">
      <alignment vertical="top"/>
    </xf>
    <xf numFmtId="0" fontId="5" fillId="0" borderId="1" xfId="1" applyFont="1" applyFill="1" applyBorder="1" applyAlignment="1">
      <alignment horizontal="left" vertical="top"/>
    </xf>
    <xf numFmtId="14" fontId="6" fillId="0" borderId="4" xfId="1" applyNumberFormat="1" applyFont="1" applyBorder="1" applyAlignment="1">
      <alignment horizontal="left" vertical="top"/>
    </xf>
    <xf numFmtId="14" fontId="6" fillId="0" borderId="7" xfId="1" applyNumberFormat="1" applyFont="1" applyBorder="1" applyAlignment="1">
      <alignment horizontal="left" vertical="top"/>
    </xf>
    <xf numFmtId="0" fontId="6" fillId="0" borderId="7" xfId="1" applyNumberFormat="1" applyFont="1" applyBorder="1" applyAlignment="1">
      <alignment horizontal="left" vertical="top"/>
    </xf>
    <xf numFmtId="14" fontId="6" fillId="0" borderId="11" xfId="1" applyNumberFormat="1" applyFont="1" applyBorder="1" applyAlignment="1">
      <alignment horizontal="left" vertical="top"/>
    </xf>
    <xf numFmtId="0" fontId="5" fillId="0" borderId="11" xfId="1" applyFont="1" applyBorder="1" applyAlignment="1">
      <alignment vertical="top"/>
    </xf>
    <xf numFmtId="0" fontId="5" fillId="0" borderId="2" xfId="1" applyFont="1" applyFill="1" applyBorder="1" applyAlignment="1">
      <alignment horizontal="left" vertical="top"/>
    </xf>
    <xf numFmtId="0" fontId="6" fillId="0" borderId="5" xfId="1" applyFont="1" applyBorder="1" applyAlignment="1">
      <alignment horizontal="center" vertical="top"/>
    </xf>
    <xf numFmtId="0" fontId="6" fillId="0" borderId="0" xfId="1" applyFont="1" applyBorder="1" applyAlignment="1">
      <alignment horizontal="center" vertical="top"/>
    </xf>
    <xf numFmtId="0" fontId="6" fillId="0" borderId="7" xfId="1" applyFont="1" applyBorder="1" applyAlignment="1">
      <alignment horizontal="center" vertical="top"/>
    </xf>
    <xf numFmtId="0" fontId="5" fillId="0" borderId="6" xfId="1" applyFont="1" applyBorder="1" applyAlignment="1">
      <alignment horizontal="center" vertical="top"/>
    </xf>
    <xf numFmtId="0" fontId="6" fillId="0" borderId="8" xfId="1" applyFont="1" applyBorder="1" applyAlignment="1">
      <alignment horizontal="center" vertical="top"/>
    </xf>
    <xf numFmtId="0" fontId="6" fillId="0" borderId="9" xfId="1" applyFont="1" applyBorder="1" applyAlignment="1">
      <alignment horizontal="center" vertical="top"/>
    </xf>
    <xf numFmtId="0" fontId="6" fillId="0" borderId="10" xfId="1" applyFont="1" applyBorder="1" applyAlignment="1">
      <alignment horizontal="center" vertical="top"/>
    </xf>
    <xf numFmtId="0" fontId="6" fillId="0" borderId="11" xfId="1" applyFont="1" applyBorder="1" applyAlignment="1">
      <alignment horizontal="center" vertical="top"/>
    </xf>
    <xf numFmtId="0" fontId="5" fillId="0" borderId="8" xfId="1" applyFont="1" applyBorder="1" applyAlignment="1">
      <alignment horizontal="center" vertical="top"/>
    </xf>
    <xf numFmtId="0" fontId="6" fillId="0" borderId="0" xfId="1" applyFont="1" applyAlignment="1">
      <alignment horizontal="justify" vertical="top"/>
    </xf>
    <xf numFmtId="0" fontId="5" fillId="0" borderId="0" xfId="1" applyFont="1" applyFill="1" applyBorder="1" applyAlignment="1">
      <alignment vertical="top"/>
    </xf>
    <xf numFmtId="49" fontId="7" fillId="2" borderId="12" xfId="2" applyNumberFormat="1" applyFont="1" applyFill="1" applyBorder="1" applyAlignment="1">
      <alignment horizontal="center" vertical="center"/>
    </xf>
    <xf numFmtId="49" fontId="7" fillId="2" borderId="13" xfId="2" applyNumberFormat="1" applyFont="1" applyFill="1" applyBorder="1" applyAlignment="1">
      <alignment horizontal="center" vertical="center"/>
    </xf>
    <xf numFmtId="49" fontId="7" fillId="2" borderId="13" xfId="2" applyNumberFormat="1" applyFont="1" applyFill="1" applyBorder="1" applyAlignment="1">
      <alignment horizontal="center" vertical="center" wrapText="1"/>
    </xf>
    <xf numFmtId="49" fontId="7" fillId="2" borderId="14" xfId="2" applyNumberFormat="1" applyFont="1" applyFill="1" applyBorder="1" applyAlignment="1">
      <alignment horizontal="center" vertical="center"/>
    </xf>
    <xf numFmtId="0" fontId="6" fillId="0" borderId="0" xfId="1" applyFont="1" applyFill="1" applyAlignment="1">
      <alignment horizontal="center" vertical="center"/>
    </xf>
    <xf numFmtId="0" fontId="5" fillId="0" borderId="0" xfId="1" applyFont="1" applyFill="1" applyAlignment="1">
      <alignment vertical="top"/>
    </xf>
    <xf numFmtId="4" fontId="5" fillId="0" borderId="0" xfId="1" applyNumberFormat="1" applyFont="1" applyFill="1" applyAlignment="1">
      <alignment vertical="top"/>
    </xf>
    <xf numFmtId="0" fontId="6" fillId="0" borderId="0" xfId="1" applyFont="1" applyFill="1" applyAlignment="1">
      <alignment vertical="top"/>
    </xf>
    <xf numFmtId="4" fontId="6" fillId="0" borderId="0" xfId="1" applyNumberFormat="1" applyFont="1" applyFill="1" applyAlignment="1">
      <alignment horizontal="left" vertical="top" shrinkToFit="1"/>
    </xf>
    <xf numFmtId="0" fontId="8" fillId="0" borderId="0" xfId="4" applyFont="1" applyAlignment="1">
      <alignment vertical="top"/>
    </xf>
    <xf numFmtId="164" fontId="6" fillId="0" borderId="0" xfId="1" applyNumberFormat="1" applyFont="1" applyFill="1" applyAlignment="1">
      <alignment vertical="top"/>
    </xf>
    <xf numFmtId="44" fontId="6" fillId="0" borderId="0" xfId="1" applyNumberFormat="1" applyFont="1" applyFill="1" applyAlignment="1">
      <alignment vertical="top"/>
    </xf>
    <xf numFmtId="44" fontId="6" fillId="0" borderId="0" xfId="5" applyFont="1" applyFill="1" applyAlignment="1">
      <alignment vertical="top"/>
    </xf>
    <xf numFmtId="49" fontId="2" fillId="0" borderId="0" xfId="1" applyNumberFormat="1" applyFont="1" applyAlignment="1">
      <alignment horizontal="left" vertical="top"/>
    </xf>
    <xf numFmtId="0" fontId="2" fillId="0" borderId="0" xfId="1" applyFont="1" applyAlignment="1">
      <alignment horizontal="center" vertical="top" wrapText="1"/>
    </xf>
    <xf numFmtId="166" fontId="2" fillId="0" borderId="0" xfId="1" applyNumberFormat="1" applyFont="1" applyAlignment="1">
      <alignment horizontal="right" vertical="top"/>
    </xf>
    <xf numFmtId="164" fontId="2" fillId="0" borderId="0" xfId="3" applyNumberFormat="1" applyFont="1" applyAlignment="1">
      <alignment horizontal="right" vertical="top"/>
    </xf>
    <xf numFmtId="4" fontId="9" fillId="0" borderId="0" xfId="1" applyNumberFormat="1" applyFont="1" applyAlignment="1">
      <alignment horizontal="center" vertical="top"/>
    </xf>
    <xf numFmtId="164" fontId="9" fillId="0" borderId="0" xfId="3" applyNumberFormat="1" applyFont="1" applyAlignment="1">
      <alignment vertical="top"/>
    </xf>
    <xf numFmtId="4" fontId="2" fillId="0" borderId="0" xfId="1" applyNumberFormat="1" applyFont="1" applyAlignment="1">
      <alignment horizontal="right" vertical="top"/>
    </xf>
    <xf numFmtId="0" fontId="2" fillId="0" borderId="0" xfId="1" applyNumberFormat="1" applyFont="1" applyAlignment="1">
      <alignment horizontal="center" vertical="top" wrapText="1"/>
    </xf>
    <xf numFmtId="0" fontId="11" fillId="0" borderId="0" xfId="1" applyFont="1" applyAlignment="1">
      <alignment horizontal="justify" vertical="top"/>
    </xf>
    <xf numFmtId="0" fontId="12" fillId="0" borderId="0" xfId="1" applyFont="1" applyAlignment="1">
      <alignment horizontal="center" vertical="top" wrapText="1"/>
    </xf>
    <xf numFmtId="0" fontId="13" fillId="3" borderId="0" xfId="1" applyFont="1" applyFill="1" applyAlignment="1">
      <alignment vertical="top"/>
    </xf>
    <xf numFmtId="0" fontId="9" fillId="3" borderId="0" xfId="1" applyFont="1" applyFill="1" applyAlignment="1">
      <alignment horizontal="center" vertical="top"/>
    </xf>
    <xf numFmtId="0" fontId="13" fillId="3" borderId="0" xfId="1" applyFont="1" applyFill="1" applyAlignment="1">
      <alignment horizontal="center" vertical="top"/>
    </xf>
    <xf numFmtId="0" fontId="10" fillId="0" borderId="0" xfId="1" applyNumberFormat="1" applyFont="1" applyFill="1" applyAlignment="1">
      <alignment horizontal="justify" vertical="top"/>
    </xf>
    <xf numFmtId="164" fontId="10" fillId="0" borderId="0" xfId="1" applyNumberFormat="1" applyFont="1" applyFill="1" applyAlignment="1">
      <alignment vertical="top"/>
    </xf>
    <xf numFmtId="0" fontId="2" fillId="0" borderId="0" xfId="1" applyNumberFormat="1" applyFont="1" applyFill="1" applyAlignment="1">
      <alignment horizontal="justify" vertical="top" wrapText="1"/>
    </xf>
    <xf numFmtId="0" fontId="9" fillId="0" borderId="2" xfId="1" applyFont="1" applyBorder="1" applyAlignment="1">
      <alignment horizontal="center" vertical="top"/>
    </xf>
    <xf numFmtId="4" fontId="9" fillId="0" borderId="0" xfId="1" applyNumberFormat="1" applyFont="1" applyAlignment="1">
      <alignment horizontal="justify" vertical="top" wrapText="1"/>
    </xf>
    <xf numFmtId="0" fontId="5" fillId="2" borderId="0" xfId="4" applyFont="1" applyFill="1" applyBorder="1" applyAlignment="1">
      <alignment horizontal="justify" vertical="top"/>
    </xf>
    <xf numFmtId="165" fontId="5" fillId="2" borderId="0" xfId="4" applyNumberFormat="1" applyFont="1" applyFill="1" applyAlignment="1">
      <alignment vertical="top"/>
    </xf>
    <xf numFmtId="0" fontId="5" fillId="2" borderId="0" xfId="4" applyNumberFormat="1" applyFont="1" applyFill="1" applyAlignment="1">
      <alignment horizontal="center" vertical="top"/>
    </xf>
    <xf numFmtId="49" fontId="14" fillId="0" borderId="0" xfId="1" applyNumberFormat="1" applyFont="1" applyAlignment="1">
      <alignment horizontal="left" vertical="top"/>
    </xf>
    <xf numFmtId="0" fontId="14" fillId="0" borderId="0" xfId="1" applyNumberFormat="1" applyFont="1" applyFill="1" applyAlignment="1">
      <alignment horizontal="justify" vertical="top"/>
    </xf>
    <xf numFmtId="164" fontId="14" fillId="0" borderId="0" xfId="6" applyNumberFormat="1" applyFont="1" applyAlignment="1">
      <alignment vertical="top"/>
    </xf>
    <xf numFmtId="0" fontId="15" fillId="0" borderId="0" xfId="1" applyNumberFormat="1" applyFont="1" applyFill="1" applyAlignment="1">
      <alignment horizontal="justify" vertical="top"/>
    </xf>
    <xf numFmtId="0" fontId="16" fillId="0" borderId="0" xfId="1" applyFont="1" applyAlignment="1">
      <alignment horizontal="center" vertical="top" wrapText="1"/>
    </xf>
    <xf numFmtId="4" fontId="16" fillId="0" borderId="0" xfId="1" applyNumberFormat="1" applyFont="1" applyAlignment="1">
      <alignment horizontal="right" vertical="top"/>
    </xf>
    <xf numFmtId="164" fontId="16" fillId="0" borderId="0" xfId="6" applyNumberFormat="1" applyFont="1" applyAlignment="1">
      <alignment horizontal="right" vertical="top"/>
    </xf>
    <xf numFmtId="4" fontId="15" fillId="0" borderId="0" xfId="1" applyNumberFormat="1" applyFont="1" applyAlignment="1">
      <alignment horizontal="center" vertical="top"/>
    </xf>
    <xf numFmtId="164" fontId="15" fillId="0" borderId="0" xfId="5" applyNumberFormat="1" applyFont="1" applyFill="1" applyAlignment="1">
      <alignment vertical="top"/>
    </xf>
    <xf numFmtId="44" fontId="2" fillId="0" borderId="0" xfId="5" applyFont="1" applyAlignment="1">
      <alignment vertical="top"/>
    </xf>
    <xf numFmtId="44" fontId="2" fillId="0" borderId="0" xfId="5" applyFont="1" applyAlignment="1">
      <alignment horizontal="right" vertical="top"/>
    </xf>
    <xf numFmtId="0" fontId="9" fillId="0" borderId="0" xfId="1" applyNumberFormat="1" applyFont="1" applyFill="1" applyAlignment="1">
      <alignment horizontal="justify" vertical="top" wrapText="1"/>
    </xf>
    <xf numFmtId="0" fontId="9" fillId="0" borderId="0" xfId="1" applyNumberFormat="1" applyFont="1" applyAlignment="1">
      <alignment horizontal="center" vertical="top" wrapText="1"/>
    </xf>
    <xf numFmtId="4" fontId="9" fillId="0" borderId="0" xfId="1" applyNumberFormat="1" applyFont="1" applyAlignment="1">
      <alignment horizontal="right" vertical="top"/>
    </xf>
    <xf numFmtId="44" fontId="9" fillId="0" borderId="0" xfId="5" applyFont="1" applyAlignment="1">
      <alignment horizontal="right" vertical="top"/>
    </xf>
    <xf numFmtId="44" fontId="9" fillId="0" borderId="0" xfId="5" applyFont="1" applyAlignment="1">
      <alignment vertical="top"/>
    </xf>
    <xf numFmtId="49" fontId="9" fillId="0" borderId="0" xfId="1" applyNumberFormat="1" applyFont="1" applyAlignment="1">
      <alignment horizontal="left" vertical="center"/>
    </xf>
    <xf numFmtId="164" fontId="10" fillId="0" borderId="0" xfId="1" applyNumberFormat="1" applyFont="1" applyFill="1" applyAlignment="1">
      <alignment vertical="center"/>
    </xf>
    <xf numFmtId="49" fontId="10" fillId="0" borderId="0" xfId="1" applyNumberFormat="1" applyFont="1" applyFill="1" applyAlignment="1">
      <alignment horizontal="left" vertical="center"/>
    </xf>
    <xf numFmtId="167" fontId="13" fillId="3" borderId="0" xfId="1" applyNumberFormat="1" applyFont="1" applyFill="1" applyAlignment="1">
      <alignment vertical="top"/>
    </xf>
    <xf numFmtId="0" fontId="5" fillId="2" borderId="0" xfId="4" applyNumberFormat="1" applyFont="1" applyFill="1" applyBorder="1" applyAlignment="1">
      <alignment horizontal="center" vertical="top"/>
    </xf>
    <xf numFmtId="14" fontId="5" fillId="0" borderId="9" xfId="1" applyNumberFormat="1" applyFont="1" applyBorder="1" applyAlignment="1">
      <alignment horizontal="right" vertical="top"/>
    </xf>
    <xf numFmtId="14" fontId="5" fillId="0" borderId="10" xfId="1" applyNumberFormat="1" applyFont="1" applyBorder="1" applyAlignment="1">
      <alignment horizontal="right" vertical="top"/>
    </xf>
    <xf numFmtId="0" fontId="2" fillId="0" borderId="6" xfId="1" applyNumberFormat="1" applyFont="1" applyBorder="1" applyAlignment="1">
      <alignment horizontal="justify" vertical="top"/>
    </xf>
    <xf numFmtId="0" fontId="2" fillId="0" borderId="8" xfId="1" applyNumberFormat="1" applyFont="1" applyBorder="1" applyAlignment="1">
      <alignment horizontal="justify" vertical="top"/>
    </xf>
    <xf numFmtId="0" fontId="6" fillId="0" borderId="6" xfId="1" applyNumberFormat="1" applyFont="1" applyBorder="1" applyAlignment="1">
      <alignment horizontal="left" vertical="top"/>
    </xf>
    <xf numFmtId="0" fontId="6" fillId="0" borderId="8" xfId="1" applyNumberFormat="1" applyFont="1" applyBorder="1" applyAlignment="1">
      <alignment horizontal="left" vertical="top"/>
    </xf>
    <xf numFmtId="0" fontId="5" fillId="0" borderId="1" xfId="1" applyFont="1" applyBorder="1" applyAlignment="1">
      <alignment horizontal="center" vertical="top"/>
    </xf>
    <xf numFmtId="0" fontId="5" fillId="0" borderId="3" xfId="1" applyFont="1" applyBorder="1" applyAlignment="1">
      <alignment horizontal="center" vertical="top"/>
    </xf>
    <xf numFmtId="0" fontId="5" fillId="0" borderId="4" xfId="1" applyFont="1" applyBorder="1" applyAlignment="1">
      <alignment horizontal="center" vertical="top"/>
    </xf>
    <xf numFmtId="0" fontId="7" fillId="2" borderId="12" xfId="1" applyFont="1" applyFill="1" applyBorder="1" applyAlignment="1">
      <alignment horizontal="center" vertical="top"/>
    </xf>
    <xf numFmtId="0" fontId="7" fillId="2" borderId="13" xfId="1" applyFont="1" applyFill="1" applyBorder="1" applyAlignment="1">
      <alignment horizontal="center" vertical="top"/>
    </xf>
    <xf numFmtId="0" fontId="7" fillId="2" borderId="14" xfId="1" applyFont="1" applyFill="1" applyBorder="1" applyAlignment="1">
      <alignment horizontal="center" vertical="top"/>
    </xf>
    <xf numFmtId="0" fontId="12" fillId="0" borderId="0" xfId="1" applyFont="1" applyFill="1" applyAlignment="1">
      <alignment horizontal="left" vertical="top" wrapText="1"/>
    </xf>
    <xf numFmtId="0" fontId="5" fillId="0" borderId="6" xfId="1" applyFont="1" applyBorder="1" applyAlignment="1">
      <alignment horizontal="center" vertical="top" wrapText="1"/>
    </xf>
    <xf numFmtId="0" fontId="5" fillId="0" borderId="8" xfId="1" applyFont="1" applyBorder="1" applyAlignment="1">
      <alignment horizontal="center" vertical="top" wrapText="1"/>
    </xf>
    <xf numFmtId="14" fontId="5" fillId="0" borderId="1" xfId="1" applyNumberFormat="1" applyFont="1" applyBorder="1" applyAlignment="1">
      <alignment horizontal="right" vertical="top"/>
    </xf>
    <xf numFmtId="14" fontId="5" fillId="0" borderId="3" xfId="1" applyNumberFormat="1" applyFont="1" applyBorder="1" applyAlignment="1">
      <alignment horizontal="right" vertical="top"/>
    </xf>
    <xf numFmtId="14" fontId="5" fillId="0" borderId="5" xfId="1" applyNumberFormat="1" applyFont="1" applyBorder="1" applyAlignment="1">
      <alignment horizontal="right" vertical="top"/>
    </xf>
    <xf numFmtId="14" fontId="5" fillId="0" borderId="0" xfId="1" applyNumberFormat="1" applyFont="1" applyBorder="1" applyAlignment="1">
      <alignment horizontal="right" vertical="top"/>
    </xf>
    <xf numFmtId="0" fontId="6" fillId="0" borderId="5" xfId="1" applyFont="1" applyBorder="1" applyAlignment="1">
      <alignment horizontal="center" vertical="top"/>
    </xf>
    <xf numFmtId="0" fontId="6" fillId="0" borderId="0" xfId="1" applyFont="1" applyBorder="1" applyAlignment="1">
      <alignment horizontal="center" vertical="top"/>
    </xf>
    <xf numFmtId="0" fontId="6" fillId="0" borderId="7" xfId="1" applyFont="1" applyBorder="1" applyAlignment="1">
      <alignment horizontal="center" vertical="top"/>
    </xf>
    <xf numFmtId="0" fontId="6" fillId="0" borderId="9" xfId="1" applyFont="1" applyBorder="1" applyAlignment="1">
      <alignment horizontal="center" vertical="top"/>
    </xf>
    <xf numFmtId="0" fontId="6" fillId="0" borderId="10" xfId="1" applyFont="1" applyBorder="1" applyAlignment="1">
      <alignment horizontal="center" vertical="top"/>
    </xf>
    <xf numFmtId="0" fontId="6" fillId="0" borderId="11" xfId="1" applyFont="1" applyBorder="1" applyAlignment="1">
      <alignment horizontal="center" vertical="top"/>
    </xf>
  </cellXfs>
  <cellStyles count="7">
    <cellStyle name="Moneda" xfId="5" builtinId="4"/>
    <cellStyle name="Moneda 2" xfId="3"/>
    <cellStyle name="Moneda 2 2" xfId="6"/>
    <cellStyle name="Normal" xfId="0" builtinId="0"/>
    <cellStyle name="Normal 2" xfId="1"/>
    <cellStyle name="Normal 2 2" xfId="4"/>
    <cellStyle name="Normal 3" xfId="2"/>
  </cellStyles>
  <dxfs count="0"/>
  <tableStyles count="0" defaultTableStyle="TableStyleMedium2" defaultPivotStyle="PivotStyleLight16"/>
  <colors>
    <mruColors>
      <color rgb="FF33CC33"/>
      <color rgb="FF008000"/>
      <color rgb="FF0095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2</xdr:row>
      <xdr:rowOff>228600</xdr:rowOff>
    </xdr:from>
    <xdr:to>
      <xdr:col>0</xdr:col>
      <xdr:colOff>1175385</xdr:colOff>
      <xdr:row>6</xdr:row>
      <xdr:rowOff>128270</xdr:rowOff>
    </xdr:to>
    <xdr:pic>
      <xdr:nvPicPr>
        <xdr:cNvPr id="6" name="Imagen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771525"/>
          <a:ext cx="956310" cy="899795"/>
        </a:xfrm>
        <a:prstGeom prst="rect">
          <a:avLst/>
        </a:prstGeom>
        <a:noFill/>
        <a:ln>
          <a:noFill/>
        </a:ln>
      </xdr:spPr>
    </xdr:pic>
    <xdr:clientData/>
  </xdr:twoCellAnchor>
  <xdr:twoCellAnchor editAs="oneCell">
    <xdr:from>
      <xdr:col>6</xdr:col>
      <xdr:colOff>19050</xdr:colOff>
      <xdr:row>2</xdr:row>
      <xdr:rowOff>371475</xdr:rowOff>
    </xdr:from>
    <xdr:to>
      <xdr:col>6</xdr:col>
      <xdr:colOff>1567050</xdr:colOff>
      <xdr:row>4</xdr:row>
      <xdr:rowOff>69658</xdr:rowOff>
    </xdr:to>
    <xdr:pic>
      <xdr:nvPicPr>
        <xdr:cNvPr id="7" name="Imagen 6"/>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5415" t="56113" r="40563" b="32805"/>
        <a:stretch/>
      </xdr:blipFill>
      <xdr:spPr bwMode="auto">
        <a:xfrm>
          <a:off x="10020300" y="914400"/>
          <a:ext cx="1548000" cy="288733"/>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324"/>
  <sheetViews>
    <sheetView showGridLines="0" showZeros="0" tabSelected="1" view="pageBreakPreview" topLeftCell="A241" zoomScaleNormal="100" zoomScaleSheetLayoutView="100" workbookViewId="0">
      <selection activeCell="B243" sqref="B243"/>
    </sheetView>
  </sheetViews>
  <sheetFormatPr baseColWidth="10" defaultColWidth="9.140625" defaultRowHeight="15" x14ac:dyDescent="0.25"/>
  <cols>
    <col min="1" max="1" width="20.5703125" style="5" customWidth="1"/>
    <col min="2" max="2" width="56.85546875" style="5" customWidth="1"/>
    <col min="3" max="3" width="13.7109375" style="5" customWidth="1"/>
    <col min="4" max="4" width="15.140625" style="5" customWidth="1"/>
    <col min="5" max="5" width="17.85546875" style="5" customWidth="1"/>
    <col min="6" max="6" width="25.85546875" style="5" customWidth="1"/>
    <col min="7" max="7" width="24.28515625" style="5" customWidth="1"/>
    <col min="8" max="8" width="22.42578125" style="5" customWidth="1"/>
    <col min="9" max="9" width="24.85546875" style="5" bestFit="1" customWidth="1"/>
    <col min="10" max="10" width="10.42578125" style="5" bestFit="1" customWidth="1"/>
    <col min="11" max="16384" width="9.140625" style="5"/>
  </cols>
  <sheetData>
    <row r="1" spans="1:7" x14ac:dyDescent="0.25">
      <c r="A1" s="3"/>
      <c r="B1" s="1" t="s">
        <v>11</v>
      </c>
      <c r="C1" s="90" t="s">
        <v>27</v>
      </c>
      <c r="D1" s="91"/>
      <c r="E1" s="91"/>
      <c r="F1" s="92"/>
      <c r="G1" s="4"/>
    </row>
    <row r="2" spans="1:7" x14ac:dyDescent="0.25">
      <c r="A2" s="6"/>
      <c r="B2" s="2" t="s">
        <v>12</v>
      </c>
      <c r="C2" s="7"/>
      <c r="D2" s="8"/>
      <c r="E2" s="8"/>
      <c r="F2" s="9"/>
      <c r="G2" s="10"/>
    </row>
    <row r="3" spans="1:7" ht="33.75" customHeight="1" x14ac:dyDescent="0.25">
      <c r="A3" s="6"/>
      <c r="B3" s="51" t="s">
        <v>25</v>
      </c>
      <c r="C3" s="103" t="s">
        <v>413</v>
      </c>
      <c r="D3" s="104"/>
      <c r="E3" s="104"/>
      <c r="F3" s="105"/>
      <c r="G3" s="10"/>
    </row>
    <row r="4" spans="1:7" ht="12.75" customHeight="1" x14ac:dyDescent="0.25">
      <c r="A4" s="6"/>
      <c r="B4" s="97"/>
      <c r="C4" s="103"/>
      <c r="D4" s="104"/>
      <c r="E4" s="104"/>
      <c r="F4" s="105"/>
      <c r="G4" s="10"/>
    </row>
    <row r="5" spans="1:7" ht="18.75" customHeight="1" thickBot="1" x14ac:dyDescent="0.3">
      <c r="A5" s="6"/>
      <c r="B5" s="98"/>
      <c r="C5" s="106"/>
      <c r="D5" s="107"/>
      <c r="E5" s="107"/>
      <c r="F5" s="108"/>
      <c r="G5" s="10"/>
    </row>
    <row r="6" spans="1:7" ht="13.5" customHeight="1" x14ac:dyDescent="0.25">
      <c r="A6" s="6"/>
      <c r="B6" s="11" t="s">
        <v>0</v>
      </c>
      <c r="C6" s="99" t="s">
        <v>20</v>
      </c>
      <c r="D6" s="100"/>
      <c r="E6" s="100"/>
      <c r="F6" s="12"/>
      <c r="G6" s="10"/>
    </row>
    <row r="7" spans="1:7" x14ac:dyDescent="0.25">
      <c r="A7" s="6"/>
      <c r="B7" s="86" t="s">
        <v>412</v>
      </c>
      <c r="C7" s="101" t="s">
        <v>21</v>
      </c>
      <c r="D7" s="102"/>
      <c r="E7" s="102"/>
      <c r="F7" s="13"/>
      <c r="G7" s="10"/>
    </row>
    <row r="8" spans="1:7" ht="17.25" customHeight="1" x14ac:dyDescent="0.25">
      <c r="A8" s="6"/>
      <c r="B8" s="86"/>
      <c r="C8" s="101" t="s">
        <v>1</v>
      </c>
      <c r="D8" s="102"/>
      <c r="E8" s="102"/>
      <c r="F8" s="14"/>
      <c r="G8" s="10"/>
    </row>
    <row r="9" spans="1:7" ht="18.75" customHeight="1" thickBot="1" x14ac:dyDescent="0.3">
      <c r="A9" s="6"/>
      <c r="B9" s="87"/>
      <c r="C9" s="84" t="s">
        <v>13</v>
      </c>
      <c r="D9" s="85"/>
      <c r="E9" s="85"/>
      <c r="F9" s="15"/>
      <c r="G9" s="16"/>
    </row>
    <row r="10" spans="1:7" ht="17.25" customHeight="1" x14ac:dyDescent="0.25">
      <c r="A10" s="6"/>
      <c r="B10" s="17" t="s">
        <v>16</v>
      </c>
      <c r="C10" s="90" t="s">
        <v>17</v>
      </c>
      <c r="D10" s="91"/>
      <c r="E10" s="91"/>
      <c r="F10" s="92"/>
      <c r="G10" s="58" t="s">
        <v>26</v>
      </c>
    </row>
    <row r="11" spans="1:7" x14ac:dyDescent="0.25">
      <c r="A11" s="6"/>
      <c r="B11" s="88"/>
      <c r="C11" s="18">
        <v>0</v>
      </c>
      <c r="D11" s="19"/>
      <c r="E11" s="19"/>
      <c r="F11" s="20"/>
      <c r="G11" s="21"/>
    </row>
    <row r="12" spans="1:7" ht="15.75" customHeight="1" thickBot="1" x14ac:dyDescent="0.3">
      <c r="A12" s="22"/>
      <c r="B12" s="89"/>
      <c r="C12" s="23"/>
      <c r="D12" s="24"/>
      <c r="E12" s="24"/>
      <c r="F12" s="25"/>
      <c r="G12" s="26"/>
    </row>
    <row r="13" spans="1:7" ht="15.75" thickBot="1" x14ac:dyDescent="0.3">
      <c r="D13" s="27"/>
    </row>
    <row r="14" spans="1:7" ht="15.75" customHeight="1" thickBot="1" x14ac:dyDescent="0.3">
      <c r="A14" s="93" t="s">
        <v>22</v>
      </c>
      <c r="B14" s="94"/>
      <c r="C14" s="94"/>
      <c r="D14" s="94"/>
      <c r="E14" s="94"/>
      <c r="F14" s="94"/>
      <c r="G14" s="95"/>
    </row>
    <row r="15" spans="1:7" ht="15.75" thickBot="1" x14ac:dyDescent="0.3">
      <c r="A15" s="28"/>
      <c r="B15" s="28"/>
      <c r="C15" s="28"/>
      <c r="D15" s="28"/>
      <c r="E15" s="28"/>
      <c r="F15" s="28"/>
      <c r="G15" s="28"/>
    </row>
    <row r="16" spans="1:7" s="33" customFormat="1" ht="40.5" customHeight="1" thickBot="1" x14ac:dyDescent="0.3">
      <c r="A16" s="29" t="s">
        <v>2</v>
      </c>
      <c r="B16" s="30" t="s">
        <v>3</v>
      </c>
      <c r="C16" s="30" t="s">
        <v>4</v>
      </c>
      <c r="D16" s="30" t="s">
        <v>5</v>
      </c>
      <c r="E16" s="31" t="s">
        <v>18</v>
      </c>
      <c r="F16" s="31" t="s">
        <v>19</v>
      </c>
      <c r="G16" s="32" t="s">
        <v>6</v>
      </c>
    </row>
    <row r="17" spans="1:9" s="36" customFormat="1" ht="52.5" customHeight="1" x14ac:dyDescent="0.25">
      <c r="A17" s="42"/>
      <c r="B17" s="50" t="str">
        <f>+B7</f>
        <v>Rehabilitación del Centro de Salud Corcovado, CLUES JCSSA000701 en el municipio de Autlán de Navarro, Jalisco y rehabilitación del Centro de Salud El Aguacate, CLUES JCSSA001285 en el municipio de Cihuatlán, Jalisco.</v>
      </c>
      <c r="C17" s="43"/>
      <c r="D17" s="44"/>
      <c r="E17" s="45"/>
      <c r="F17" s="46"/>
      <c r="G17" s="47"/>
      <c r="I17" s="37"/>
    </row>
    <row r="18" spans="1:9" s="36" customFormat="1" ht="25.5" x14ac:dyDescent="0.25">
      <c r="A18" s="79" t="s">
        <v>14</v>
      </c>
      <c r="B18" s="74" t="s">
        <v>414</v>
      </c>
      <c r="C18" s="75"/>
      <c r="D18" s="76"/>
      <c r="E18" s="77"/>
      <c r="F18" s="59"/>
      <c r="G18" s="78">
        <f>G19+G38+G43+G48+G52+G60+G82+G93+G98+G133</f>
        <v>0</v>
      </c>
      <c r="I18" s="37"/>
    </row>
    <row r="19" spans="1:9" s="36" customFormat="1" x14ac:dyDescent="0.25">
      <c r="A19" s="66" t="s">
        <v>15</v>
      </c>
      <c r="B19" s="66" t="s">
        <v>28</v>
      </c>
      <c r="C19" s="67"/>
      <c r="D19" s="68"/>
      <c r="E19" s="69"/>
      <c r="F19" s="70"/>
      <c r="G19" s="71">
        <f>+G20+G24</f>
        <v>0</v>
      </c>
      <c r="I19" s="37"/>
    </row>
    <row r="20" spans="1:9" s="36" customFormat="1" x14ac:dyDescent="0.25">
      <c r="A20" s="63" t="s">
        <v>24</v>
      </c>
      <c r="B20" s="64" t="s">
        <v>29</v>
      </c>
      <c r="C20" s="34"/>
      <c r="D20" s="35"/>
      <c r="E20" s="34"/>
      <c r="F20" s="34"/>
      <c r="G20" s="65">
        <f>SUM(G21:G23)</f>
        <v>0</v>
      </c>
      <c r="I20" s="37"/>
    </row>
    <row r="21" spans="1:9" s="36" customFormat="1" ht="38.25" x14ac:dyDescent="0.25">
      <c r="A21" s="42" t="s">
        <v>30</v>
      </c>
      <c r="B21" s="57" t="s">
        <v>31</v>
      </c>
      <c r="C21" s="49" t="s">
        <v>32</v>
      </c>
      <c r="D21" s="48">
        <v>55.56</v>
      </c>
      <c r="E21" s="73"/>
      <c r="F21" s="59"/>
      <c r="G21" s="72">
        <f>+E21*D21</f>
        <v>0</v>
      </c>
      <c r="I21" s="37"/>
    </row>
    <row r="22" spans="1:9" s="36" customFormat="1" ht="38.25" x14ac:dyDescent="0.25">
      <c r="A22" s="42" t="s">
        <v>33</v>
      </c>
      <c r="B22" s="57" t="s">
        <v>34</v>
      </c>
      <c r="C22" s="49" t="s">
        <v>32</v>
      </c>
      <c r="D22" s="48">
        <v>34</v>
      </c>
      <c r="E22" s="73"/>
      <c r="F22" s="59"/>
      <c r="G22" s="72">
        <f t="shared" ref="G22:G95" si="0">+E22*D22</f>
        <v>0</v>
      </c>
      <c r="I22" s="37"/>
    </row>
    <row r="23" spans="1:9" s="36" customFormat="1" ht="51" x14ac:dyDescent="0.25">
      <c r="A23" s="42" t="s">
        <v>35</v>
      </c>
      <c r="B23" s="57" t="s">
        <v>36</v>
      </c>
      <c r="C23" s="49" t="s">
        <v>32</v>
      </c>
      <c r="D23" s="48">
        <v>1.89</v>
      </c>
      <c r="E23" s="73"/>
      <c r="F23" s="59"/>
      <c r="G23" s="72">
        <f t="shared" si="0"/>
        <v>0</v>
      </c>
      <c r="I23" s="37"/>
    </row>
    <row r="24" spans="1:9" s="36" customFormat="1" x14ac:dyDescent="0.25">
      <c r="A24" s="63" t="s">
        <v>37</v>
      </c>
      <c r="B24" s="64" t="s">
        <v>38</v>
      </c>
      <c r="C24" s="34"/>
      <c r="D24" s="35"/>
      <c r="E24" s="34"/>
      <c r="F24" s="34"/>
      <c r="G24" s="65">
        <f>SUM(G25:G37)</f>
        <v>0</v>
      </c>
      <c r="I24" s="37"/>
    </row>
    <row r="25" spans="1:9" s="36" customFormat="1" ht="38.25" x14ac:dyDescent="0.25">
      <c r="A25" s="42" t="s">
        <v>39</v>
      </c>
      <c r="B25" s="57" t="s">
        <v>40</v>
      </c>
      <c r="C25" s="49" t="s">
        <v>41</v>
      </c>
      <c r="D25" s="48">
        <v>285.60000000000002</v>
      </c>
      <c r="E25" s="73"/>
      <c r="F25" s="59"/>
      <c r="G25" s="72">
        <f t="shared" si="0"/>
        <v>0</v>
      </c>
      <c r="I25" s="37"/>
    </row>
    <row r="26" spans="1:9" s="36" customFormat="1" ht="63.75" x14ac:dyDescent="0.25">
      <c r="A26" s="42" t="s">
        <v>42</v>
      </c>
      <c r="B26" s="57" t="s">
        <v>43</v>
      </c>
      <c r="C26" s="49" t="s">
        <v>44</v>
      </c>
      <c r="D26" s="48">
        <v>1</v>
      </c>
      <c r="E26" s="73"/>
      <c r="F26" s="59"/>
      <c r="G26" s="72">
        <f t="shared" si="0"/>
        <v>0</v>
      </c>
      <c r="I26" s="37"/>
    </row>
    <row r="27" spans="1:9" s="36" customFormat="1" ht="127.5" x14ac:dyDescent="0.25">
      <c r="A27" s="42" t="s">
        <v>45</v>
      </c>
      <c r="B27" s="57" t="s">
        <v>46</v>
      </c>
      <c r="C27" s="49" t="s">
        <v>44</v>
      </c>
      <c r="D27" s="48">
        <v>1</v>
      </c>
      <c r="E27" s="73"/>
      <c r="F27" s="59"/>
      <c r="G27" s="72">
        <f t="shared" si="0"/>
        <v>0</v>
      </c>
      <c r="I27" s="37"/>
    </row>
    <row r="28" spans="1:9" s="36" customFormat="1" ht="89.25" x14ac:dyDescent="0.25">
      <c r="A28" s="42" t="s">
        <v>47</v>
      </c>
      <c r="B28" s="57" t="s">
        <v>48</v>
      </c>
      <c r="C28" s="49" t="s">
        <v>44</v>
      </c>
      <c r="D28" s="48">
        <v>8</v>
      </c>
      <c r="E28" s="73"/>
      <c r="F28" s="59"/>
      <c r="G28" s="72">
        <f t="shared" si="0"/>
        <v>0</v>
      </c>
      <c r="I28" s="37"/>
    </row>
    <row r="29" spans="1:9" s="36" customFormat="1" ht="102" x14ac:dyDescent="0.25">
      <c r="A29" s="42" t="s">
        <v>49</v>
      </c>
      <c r="B29" s="57" t="s">
        <v>50</v>
      </c>
      <c r="C29" s="49" t="s">
        <v>44</v>
      </c>
      <c r="D29" s="48">
        <v>2</v>
      </c>
      <c r="E29" s="73"/>
      <c r="F29" s="59"/>
      <c r="G29" s="72">
        <f t="shared" si="0"/>
        <v>0</v>
      </c>
      <c r="I29" s="37"/>
    </row>
    <row r="30" spans="1:9" s="36" customFormat="1" ht="102" x14ac:dyDescent="0.25">
      <c r="A30" s="42" t="s">
        <v>51</v>
      </c>
      <c r="B30" s="57" t="s">
        <v>52</v>
      </c>
      <c r="C30" s="49" t="s">
        <v>44</v>
      </c>
      <c r="D30" s="48">
        <v>4</v>
      </c>
      <c r="E30" s="73"/>
      <c r="F30" s="59"/>
      <c r="G30" s="72">
        <f t="shared" si="0"/>
        <v>0</v>
      </c>
      <c r="I30" s="37"/>
    </row>
    <row r="31" spans="1:9" s="36" customFormat="1" ht="38.25" x14ac:dyDescent="0.25">
      <c r="A31" s="42" t="s">
        <v>53</v>
      </c>
      <c r="B31" s="57" t="s">
        <v>54</v>
      </c>
      <c r="C31" s="49" t="s">
        <v>44</v>
      </c>
      <c r="D31" s="48">
        <v>9</v>
      </c>
      <c r="E31" s="73"/>
      <c r="F31" s="59"/>
      <c r="G31" s="72">
        <f t="shared" si="0"/>
        <v>0</v>
      </c>
      <c r="I31" s="37"/>
    </row>
    <row r="32" spans="1:9" s="36" customFormat="1" ht="63.75" x14ac:dyDescent="0.25">
      <c r="A32" s="42" t="s">
        <v>55</v>
      </c>
      <c r="B32" s="57" t="s">
        <v>56</v>
      </c>
      <c r="C32" s="49" t="s">
        <v>57</v>
      </c>
      <c r="D32" s="48">
        <v>75</v>
      </c>
      <c r="E32" s="73"/>
      <c r="F32" s="59"/>
      <c r="G32" s="72">
        <f t="shared" si="0"/>
        <v>0</v>
      </c>
      <c r="I32" s="37"/>
    </row>
    <row r="33" spans="1:9" s="36" customFormat="1" ht="114.75" x14ac:dyDescent="0.25">
      <c r="A33" s="42" t="s">
        <v>58</v>
      </c>
      <c r="B33" s="57" t="s">
        <v>59</v>
      </c>
      <c r="C33" s="49" t="s">
        <v>32</v>
      </c>
      <c r="D33" s="48">
        <v>3.76</v>
      </c>
      <c r="E33" s="73"/>
      <c r="F33" s="59"/>
      <c r="G33" s="72">
        <f t="shared" si="0"/>
        <v>0</v>
      </c>
      <c r="I33" s="37"/>
    </row>
    <row r="34" spans="1:9" s="36" customFormat="1" ht="51" x14ac:dyDescent="0.25">
      <c r="A34" s="42" t="s">
        <v>60</v>
      </c>
      <c r="B34" s="57" t="s">
        <v>61</v>
      </c>
      <c r="C34" s="49" t="s">
        <v>32</v>
      </c>
      <c r="D34" s="48">
        <v>15.59</v>
      </c>
      <c r="E34" s="73"/>
      <c r="F34" s="59"/>
      <c r="G34" s="72">
        <f t="shared" si="0"/>
        <v>0</v>
      </c>
      <c r="I34" s="37"/>
    </row>
    <row r="35" spans="1:9" s="36" customFormat="1" ht="51" x14ac:dyDescent="0.25">
      <c r="A35" s="42" t="s">
        <v>62</v>
      </c>
      <c r="B35" s="57" t="s">
        <v>63</v>
      </c>
      <c r="C35" s="49" t="s">
        <v>32</v>
      </c>
      <c r="D35" s="48">
        <v>11.84</v>
      </c>
      <c r="E35" s="73"/>
      <c r="F35" s="59"/>
      <c r="G35" s="72">
        <f t="shared" si="0"/>
        <v>0</v>
      </c>
      <c r="I35" s="37"/>
    </row>
    <row r="36" spans="1:9" s="36" customFormat="1" ht="51" x14ac:dyDescent="0.25">
      <c r="A36" s="42" t="s">
        <v>64</v>
      </c>
      <c r="B36" s="57" t="s">
        <v>65</v>
      </c>
      <c r="C36" s="49" t="s">
        <v>32</v>
      </c>
      <c r="D36" s="48">
        <v>11.84</v>
      </c>
      <c r="E36" s="73"/>
      <c r="F36" s="59"/>
      <c r="G36" s="72">
        <f t="shared" si="0"/>
        <v>0</v>
      </c>
      <c r="I36" s="37"/>
    </row>
    <row r="37" spans="1:9" s="36" customFormat="1" ht="38.25" x14ac:dyDescent="0.25">
      <c r="A37" s="42" t="s">
        <v>66</v>
      </c>
      <c r="B37" s="57" t="s">
        <v>67</v>
      </c>
      <c r="C37" s="49" t="s">
        <v>32</v>
      </c>
      <c r="D37" s="48">
        <v>28.89</v>
      </c>
      <c r="E37" s="73"/>
      <c r="F37" s="59"/>
      <c r="G37" s="72">
        <f t="shared" si="0"/>
        <v>0</v>
      </c>
      <c r="I37" s="37"/>
    </row>
    <row r="38" spans="1:9" s="36" customFormat="1" x14ac:dyDescent="0.25">
      <c r="A38" s="66" t="s">
        <v>68</v>
      </c>
      <c r="B38" s="66" t="s">
        <v>69</v>
      </c>
      <c r="C38" s="67"/>
      <c r="D38" s="68"/>
      <c r="E38" s="69"/>
      <c r="F38" s="70"/>
      <c r="G38" s="71">
        <f>SUM(G39:G42)</f>
        <v>0</v>
      </c>
      <c r="I38" s="37"/>
    </row>
    <row r="39" spans="1:9" s="36" customFormat="1" ht="63.75" x14ac:dyDescent="0.25">
      <c r="A39" s="42" t="s">
        <v>70</v>
      </c>
      <c r="B39" s="57" t="s">
        <v>71</v>
      </c>
      <c r="C39" s="49" t="s">
        <v>32</v>
      </c>
      <c r="D39" s="48">
        <v>1233.4000000000001</v>
      </c>
      <c r="E39" s="73"/>
      <c r="F39" s="59"/>
      <c r="G39" s="72">
        <f t="shared" si="0"/>
        <v>0</v>
      </c>
      <c r="I39" s="37"/>
    </row>
    <row r="40" spans="1:9" s="36" customFormat="1" ht="183" customHeight="1" x14ac:dyDescent="0.25">
      <c r="A40" s="42" t="s">
        <v>72</v>
      </c>
      <c r="B40" s="57" t="s">
        <v>73</v>
      </c>
      <c r="C40" s="49" t="s">
        <v>32</v>
      </c>
      <c r="D40" s="48">
        <v>29.23</v>
      </c>
      <c r="E40" s="73"/>
      <c r="F40" s="59"/>
      <c r="G40" s="72">
        <f t="shared" si="0"/>
        <v>0</v>
      </c>
      <c r="I40" s="37"/>
    </row>
    <row r="41" spans="1:9" s="36" customFormat="1" ht="165.75" x14ac:dyDescent="0.25">
      <c r="A41" s="42" t="s">
        <v>74</v>
      </c>
      <c r="B41" s="57" t="s">
        <v>75</v>
      </c>
      <c r="C41" s="49" t="s">
        <v>32</v>
      </c>
      <c r="D41" s="48">
        <v>64.400000000000006</v>
      </c>
      <c r="E41" s="73"/>
      <c r="F41" s="59"/>
      <c r="G41" s="72">
        <f t="shared" si="0"/>
        <v>0</v>
      </c>
      <c r="I41" s="37"/>
    </row>
    <row r="42" spans="1:9" s="36" customFormat="1" ht="63.75" x14ac:dyDescent="0.25">
      <c r="A42" s="42" t="s">
        <v>76</v>
      </c>
      <c r="B42" s="57" t="s">
        <v>77</v>
      </c>
      <c r="C42" s="49" t="s">
        <v>44</v>
      </c>
      <c r="D42" s="48">
        <v>1</v>
      </c>
      <c r="E42" s="73"/>
      <c r="F42" s="59"/>
      <c r="G42" s="72">
        <f t="shared" si="0"/>
        <v>0</v>
      </c>
      <c r="I42" s="37"/>
    </row>
    <row r="43" spans="1:9" s="36" customFormat="1" x14ac:dyDescent="0.25">
      <c r="A43" s="66" t="s">
        <v>78</v>
      </c>
      <c r="B43" s="66" t="s">
        <v>79</v>
      </c>
      <c r="C43" s="67"/>
      <c r="D43" s="68"/>
      <c r="E43" s="69"/>
      <c r="F43" s="70"/>
      <c r="G43" s="71">
        <f>SUM(G44:G47)</f>
        <v>0</v>
      </c>
      <c r="I43" s="37"/>
    </row>
    <row r="44" spans="1:9" s="36" customFormat="1" ht="51" x14ac:dyDescent="0.25">
      <c r="A44" s="42" t="s">
        <v>80</v>
      </c>
      <c r="B44" s="57" t="s">
        <v>81</v>
      </c>
      <c r="C44" s="49" t="s">
        <v>32</v>
      </c>
      <c r="D44" s="48">
        <v>0.6</v>
      </c>
      <c r="E44" s="73"/>
      <c r="F44" s="59"/>
      <c r="G44" s="72">
        <f t="shared" si="0"/>
        <v>0</v>
      </c>
      <c r="I44" s="37"/>
    </row>
    <row r="45" spans="1:9" s="36" customFormat="1" ht="38.25" x14ac:dyDescent="0.25">
      <c r="A45" s="42" t="s">
        <v>82</v>
      </c>
      <c r="B45" s="57" t="s">
        <v>83</v>
      </c>
      <c r="C45" s="49" t="s">
        <v>41</v>
      </c>
      <c r="D45" s="48">
        <v>42.59</v>
      </c>
      <c r="E45" s="73"/>
      <c r="F45" s="59"/>
      <c r="G45" s="72">
        <f t="shared" si="0"/>
        <v>0</v>
      </c>
      <c r="I45" s="37"/>
    </row>
    <row r="46" spans="1:9" s="36" customFormat="1" ht="89.25" x14ac:dyDescent="0.25">
      <c r="A46" s="42" t="s">
        <v>84</v>
      </c>
      <c r="B46" s="57" t="s">
        <v>85</v>
      </c>
      <c r="C46" s="49" t="s">
        <v>32</v>
      </c>
      <c r="D46" s="48">
        <v>0.6</v>
      </c>
      <c r="E46" s="73"/>
      <c r="F46" s="59"/>
      <c r="G46" s="72">
        <f t="shared" si="0"/>
        <v>0</v>
      </c>
      <c r="I46" s="37"/>
    </row>
    <row r="47" spans="1:9" s="36" customFormat="1" ht="102" x14ac:dyDescent="0.25">
      <c r="A47" s="42" t="s">
        <v>86</v>
      </c>
      <c r="B47" s="57" t="s">
        <v>87</v>
      </c>
      <c r="C47" s="49" t="s">
        <v>41</v>
      </c>
      <c r="D47" s="48">
        <v>5</v>
      </c>
      <c r="E47" s="73"/>
      <c r="F47" s="59"/>
      <c r="G47" s="72">
        <f t="shared" si="0"/>
        <v>0</v>
      </c>
      <c r="I47" s="37"/>
    </row>
    <row r="48" spans="1:9" s="36" customFormat="1" x14ac:dyDescent="0.25">
      <c r="A48" s="66" t="s">
        <v>88</v>
      </c>
      <c r="B48" s="66" t="s">
        <v>89</v>
      </c>
      <c r="C48" s="67"/>
      <c r="D48" s="68"/>
      <c r="E48" s="69"/>
      <c r="F48" s="70"/>
      <c r="G48" s="71">
        <f>SUM(G49:G51)</f>
        <v>0</v>
      </c>
      <c r="I48" s="37"/>
    </row>
    <row r="49" spans="1:9" s="36" customFormat="1" ht="191.25" x14ac:dyDescent="0.25">
      <c r="A49" s="42" t="s">
        <v>90</v>
      </c>
      <c r="B49" s="57" t="s">
        <v>91</v>
      </c>
      <c r="C49" s="49" t="s">
        <v>44</v>
      </c>
      <c r="D49" s="48">
        <v>1</v>
      </c>
      <c r="E49" s="73"/>
      <c r="F49" s="59"/>
      <c r="G49" s="72">
        <f t="shared" si="0"/>
        <v>0</v>
      </c>
      <c r="I49" s="37"/>
    </row>
    <row r="50" spans="1:9" s="36" customFormat="1" ht="153" x14ac:dyDescent="0.25">
      <c r="A50" s="42" t="s">
        <v>92</v>
      </c>
      <c r="B50" s="57" t="s">
        <v>93</v>
      </c>
      <c r="C50" s="49" t="s">
        <v>32</v>
      </c>
      <c r="D50" s="48">
        <v>19.55</v>
      </c>
      <c r="E50" s="73"/>
      <c r="F50" s="59"/>
      <c r="G50" s="72">
        <f t="shared" si="0"/>
        <v>0</v>
      </c>
      <c r="I50" s="37"/>
    </row>
    <row r="51" spans="1:9" s="36" customFormat="1" ht="89.25" x14ac:dyDescent="0.25">
      <c r="A51" s="42" t="s">
        <v>94</v>
      </c>
      <c r="B51" s="57" t="s">
        <v>95</v>
      </c>
      <c r="C51" s="49" t="s">
        <v>32</v>
      </c>
      <c r="D51" s="48">
        <v>19.55</v>
      </c>
      <c r="E51" s="73"/>
      <c r="F51" s="59"/>
      <c r="G51" s="72">
        <f t="shared" si="0"/>
        <v>0</v>
      </c>
      <c r="I51" s="37"/>
    </row>
    <row r="52" spans="1:9" s="36" customFormat="1" x14ac:dyDescent="0.25">
      <c r="A52" s="66" t="s">
        <v>96</v>
      </c>
      <c r="B52" s="66" t="s">
        <v>97</v>
      </c>
      <c r="C52" s="67"/>
      <c r="D52" s="68"/>
      <c r="E52" s="69"/>
      <c r="F52" s="70"/>
      <c r="G52" s="71">
        <f>+G53</f>
        <v>0</v>
      </c>
      <c r="I52" s="37"/>
    </row>
    <row r="53" spans="1:9" s="36" customFormat="1" x14ac:dyDescent="0.25">
      <c r="A53" s="63" t="s">
        <v>98</v>
      </c>
      <c r="B53" s="64" t="s">
        <v>99</v>
      </c>
      <c r="C53" s="34"/>
      <c r="D53" s="35"/>
      <c r="E53" s="34"/>
      <c r="F53" s="34"/>
      <c r="G53" s="65">
        <f>SUM(G54:G59)</f>
        <v>0</v>
      </c>
      <c r="I53" s="37"/>
    </row>
    <row r="54" spans="1:9" s="36" customFormat="1" ht="38.25" x14ac:dyDescent="0.25">
      <c r="A54" s="42" t="s">
        <v>100</v>
      </c>
      <c r="B54" s="57" t="s">
        <v>101</v>
      </c>
      <c r="C54" s="49" t="s">
        <v>32</v>
      </c>
      <c r="D54" s="48">
        <v>10</v>
      </c>
      <c r="E54" s="73"/>
      <c r="F54" s="59"/>
      <c r="G54" s="72">
        <f t="shared" si="0"/>
        <v>0</v>
      </c>
      <c r="I54" s="37"/>
    </row>
    <row r="55" spans="1:9" s="36" customFormat="1" ht="51" x14ac:dyDescent="0.25">
      <c r="A55" s="42" t="s">
        <v>102</v>
      </c>
      <c r="B55" s="57" t="s">
        <v>103</v>
      </c>
      <c r="C55" s="49" t="s">
        <v>41</v>
      </c>
      <c r="D55" s="48">
        <v>5.5</v>
      </c>
      <c r="E55" s="73"/>
      <c r="F55" s="59"/>
      <c r="G55" s="72">
        <f t="shared" si="0"/>
        <v>0</v>
      </c>
      <c r="I55" s="37"/>
    </row>
    <row r="56" spans="1:9" s="36" customFormat="1" ht="51" x14ac:dyDescent="0.25">
      <c r="A56" s="42" t="s">
        <v>104</v>
      </c>
      <c r="B56" s="57" t="s">
        <v>105</v>
      </c>
      <c r="C56" s="49" t="s">
        <v>41</v>
      </c>
      <c r="D56" s="48">
        <v>2.75</v>
      </c>
      <c r="E56" s="73"/>
      <c r="F56" s="59"/>
      <c r="G56" s="72">
        <f t="shared" si="0"/>
        <v>0</v>
      </c>
      <c r="I56" s="37"/>
    </row>
    <row r="57" spans="1:9" s="36" customFormat="1" ht="63.75" x14ac:dyDescent="0.25">
      <c r="A57" s="42" t="s">
        <v>106</v>
      </c>
      <c r="B57" s="57" t="s">
        <v>107</v>
      </c>
      <c r="C57" s="49" t="s">
        <v>108</v>
      </c>
      <c r="D57" s="48">
        <v>2.75</v>
      </c>
      <c r="E57" s="73"/>
      <c r="F57" s="59"/>
      <c r="G57" s="72">
        <f t="shared" si="0"/>
        <v>0</v>
      </c>
      <c r="I57" s="37"/>
    </row>
    <row r="58" spans="1:9" s="36" customFormat="1" ht="51" x14ac:dyDescent="0.25">
      <c r="A58" s="42" t="s">
        <v>109</v>
      </c>
      <c r="B58" s="57" t="s">
        <v>110</v>
      </c>
      <c r="C58" s="49" t="s">
        <v>108</v>
      </c>
      <c r="D58" s="48">
        <v>2.75</v>
      </c>
      <c r="E58" s="73"/>
      <c r="F58" s="59"/>
      <c r="G58" s="72">
        <f t="shared" si="0"/>
        <v>0</v>
      </c>
      <c r="I58" s="37"/>
    </row>
    <row r="59" spans="1:9" s="36" customFormat="1" ht="51" x14ac:dyDescent="0.25">
      <c r="A59" s="42" t="s">
        <v>111</v>
      </c>
      <c r="B59" s="57" t="s">
        <v>112</v>
      </c>
      <c r="C59" s="49" t="s">
        <v>113</v>
      </c>
      <c r="D59" s="48">
        <v>27.5</v>
      </c>
      <c r="E59" s="73"/>
      <c r="F59" s="59"/>
      <c r="G59" s="72">
        <f t="shared" si="0"/>
        <v>0</v>
      </c>
      <c r="I59" s="37"/>
    </row>
    <row r="60" spans="1:9" s="36" customFormat="1" x14ac:dyDescent="0.25">
      <c r="A60" s="66" t="s">
        <v>114</v>
      </c>
      <c r="B60" s="66" t="s">
        <v>115</v>
      </c>
      <c r="C60" s="67"/>
      <c r="D60" s="68"/>
      <c r="E60" s="69"/>
      <c r="F60" s="70"/>
      <c r="G60" s="71">
        <f>+G61+G63+G66+G68</f>
        <v>0</v>
      </c>
      <c r="I60" s="37"/>
    </row>
    <row r="61" spans="1:9" s="36" customFormat="1" x14ac:dyDescent="0.25">
      <c r="A61" s="63" t="s">
        <v>116</v>
      </c>
      <c r="B61" s="64" t="s">
        <v>117</v>
      </c>
      <c r="C61" s="34"/>
      <c r="D61" s="35"/>
      <c r="E61" s="34"/>
      <c r="F61" s="34"/>
      <c r="G61" s="65">
        <f>+G62</f>
        <v>0</v>
      </c>
      <c r="I61" s="37"/>
    </row>
    <row r="62" spans="1:9" s="36" customFormat="1" ht="51" x14ac:dyDescent="0.25">
      <c r="A62" s="42" t="s">
        <v>118</v>
      </c>
      <c r="B62" s="57" t="s">
        <v>81</v>
      </c>
      <c r="C62" s="49" t="s">
        <v>32</v>
      </c>
      <c r="D62" s="48">
        <v>0.6</v>
      </c>
      <c r="E62" s="73"/>
      <c r="F62" s="59"/>
      <c r="G62" s="72">
        <f t="shared" si="0"/>
        <v>0</v>
      </c>
      <c r="I62" s="37"/>
    </row>
    <row r="63" spans="1:9" s="36" customFormat="1" x14ac:dyDescent="0.25">
      <c r="A63" s="63" t="s">
        <v>119</v>
      </c>
      <c r="B63" s="64" t="s">
        <v>29</v>
      </c>
      <c r="C63" s="34"/>
      <c r="D63" s="35"/>
      <c r="E63" s="34"/>
      <c r="F63" s="34"/>
      <c r="G63" s="65">
        <f>SUM(G64:G65)</f>
        <v>0</v>
      </c>
      <c r="I63" s="37"/>
    </row>
    <row r="64" spans="1:9" s="36" customFormat="1" ht="51" x14ac:dyDescent="0.25">
      <c r="A64" s="42" t="s">
        <v>120</v>
      </c>
      <c r="B64" s="57" t="s">
        <v>121</v>
      </c>
      <c r="C64" s="49" t="s">
        <v>44</v>
      </c>
      <c r="D64" s="48">
        <v>10</v>
      </c>
      <c r="E64" s="73"/>
      <c r="F64" s="59"/>
      <c r="G64" s="72">
        <f t="shared" si="0"/>
        <v>0</v>
      </c>
      <c r="I64" s="37"/>
    </row>
    <row r="65" spans="1:9" s="36" customFormat="1" ht="51" x14ac:dyDescent="0.25">
      <c r="A65" s="42" t="s">
        <v>122</v>
      </c>
      <c r="B65" s="57" t="s">
        <v>123</v>
      </c>
      <c r="C65" s="49" t="s">
        <v>32</v>
      </c>
      <c r="D65" s="48">
        <v>12</v>
      </c>
      <c r="E65" s="73"/>
      <c r="F65" s="59"/>
      <c r="G65" s="72">
        <f t="shared" si="0"/>
        <v>0</v>
      </c>
      <c r="I65" s="37"/>
    </row>
    <row r="66" spans="1:9" s="36" customFormat="1" x14ac:dyDescent="0.25">
      <c r="A66" s="63" t="s">
        <v>124</v>
      </c>
      <c r="B66" s="64" t="s">
        <v>125</v>
      </c>
      <c r="C66" s="34"/>
      <c r="D66" s="35"/>
      <c r="E66" s="34"/>
      <c r="F66" s="34"/>
      <c r="G66" s="65">
        <f>SUM(G67)</f>
        <v>0</v>
      </c>
      <c r="I66" s="37"/>
    </row>
    <row r="67" spans="1:9" s="36" customFormat="1" ht="89.25" x14ac:dyDescent="0.25">
      <c r="A67" s="42" t="s">
        <v>126</v>
      </c>
      <c r="B67" s="57" t="s">
        <v>127</v>
      </c>
      <c r="C67" s="49" t="s">
        <v>32</v>
      </c>
      <c r="D67" s="48">
        <v>2.2000000000000002</v>
      </c>
      <c r="E67" s="73"/>
      <c r="F67" s="59"/>
      <c r="G67" s="72">
        <f t="shared" si="0"/>
        <v>0</v>
      </c>
      <c r="I67" s="37"/>
    </row>
    <row r="68" spans="1:9" s="36" customFormat="1" x14ac:dyDescent="0.25">
      <c r="A68" s="63" t="s">
        <v>128</v>
      </c>
      <c r="B68" s="64" t="s">
        <v>129</v>
      </c>
      <c r="C68" s="34"/>
      <c r="D68" s="35"/>
      <c r="E68" s="34"/>
      <c r="F68" s="34"/>
      <c r="G68" s="65">
        <f>SUM(G69:G81)</f>
        <v>0</v>
      </c>
      <c r="I68" s="37"/>
    </row>
    <row r="69" spans="1:9" s="36" customFormat="1" ht="76.5" x14ac:dyDescent="0.25">
      <c r="A69" s="42" t="s">
        <v>130</v>
      </c>
      <c r="B69" s="57" t="s">
        <v>131</v>
      </c>
      <c r="C69" s="49" t="s">
        <v>44</v>
      </c>
      <c r="D69" s="48">
        <v>3</v>
      </c>
      <c r="E69" s="73"/>
      <c r="F69" s="59"/>
      <c r="G69" s="72">
        <f t="shared" si="0"/>
        <v>0</v>
      </c>
      <c r="I69" s="37"/>
    </row>
    <row r="70" spans="1:9" s="36" customFormat="1" ht="89.25" x14ac:dyDescent="0.25">
      <c r="A70" s="42" t="s">
        <v>132</v>
      </c>
      <c r="B70" s="57" t="s">
        <v>133</v>
      </c>
      <c r="C70" s="49" t="s">
        <v>44</v>
      </c>
      <c r="D70" s="48">
        <v>4</v>
      </c>
      <c r="E70" s="73"/>
      <c r="F70" s="59"/>
      <c r="G70" s="72">
        <f t="shared" si="0"/>
        <v>0</v>
      </c>
      <c r="I70" s="37"/>
    </row>
    <row r="71" spans="1:9" s="36" customFormat="1" ht="38.25" x14ac:dyDescent="0.25">
      <c r="A71" s="42" t="s">
        <v>134</v>
      </c>
      <c r="B71" s="57" t="s">
        <v>135</v>
      </c>
      <c r="C71" s="49" t="s">
        <v>44</v>
      </c>
      <c r="D71" s="48">
        <v>3</v>
      </c>
      <c r="E71" s="73"/>
      <c r="F71" s="59"/>
      <c r="G71" s="72">
        <f t="shared" si="0"/>
        <v>0</v>
      </c>
      <c r="I71" s="37"/>
    </row>
    <row r="72" spans="1:9" s="36" customFormat="1" ht="38.25" x14ac:dyDescent="0.25">
      <c r="A72" s="42" t="s">
        <v>136</v>
      </c>
      <c r="B72" s="57" t="s">
        <v>137</v>
      </c>
      <c r="C72" s="49" t="s">
        <v>44</v>
      </c>
      <c r="D72" s="48">
        <v>6</v>
      </c>
      <c r="E72" s="73"/>
      <c r="F72" s="59"/>
      <c r="G72" s="72">
        <f t="shared" si="0"/>
        <v>0</v>
      </c>
      <c r="I72" s="37"/>
    </row>
    <row r="73" spans="1:9" s="36" customFormat="1" ht="38.25" x14ac:dyDescent="0.25">
      <c r="A73" s="42" t="s">
        <v>138</v>
      </c>
      <c r="B73" s="57" t="s">
        <v>139</v>
      </c>
      <c r="C73" s="49" t="s">
        <v>44</v>
      </c>
      <c r="D73" s="48">
        <v>6</v>
      </c>
      <c r="E73" s="73"/>
      <c r="F73" s="59"/>
      <c r="G73" s="72">
        <f t="shared" si="0"/>
        <v>0</v>
      </c>
      <c r="I73" s="37"/>
    </row>
    <row r="74" spans="1:9" s="36" customFormat="1" ht="51" x14ac:dyDescent="0.25">
      <c r="A74" s="42" t="s">
        <v>140</v>
      </c>
      <c r="B74" s="57" t="s">
        <v>141</v>
      </c>
      <c r="C74" s="49" t="s">
        <v>44</v>
      </c>
      <c r="D74" s="48">
        <v>2</v>
      </c>
      <c r="E74" s="73"/>
      <c r="F74" s="59"/>
      <c r="G74" s="72">
        <f t="shared" si="0"/>
        <v>0</v>
      </c>
      <c r="I74" s="37"/>
    </row>
    <row r="75" spans="1:9" s="36" customFormat="1" ht="63.75" x14ac:dyDescent="0.25">
      <c r="A75" s="42" t="s">
        <v>142</v>
      </c>
      <c r="B75" s="57" t="s">
        <v>143</v>
      </c>
      <c r="C75" s="49" t="s">
        <v>44</v>
      </c>
      <c r="D75" s="48">
        <v>4</v>
      </c>
      <c r="E75" s="73"/>
      <c r="F75" s="59"/>
      <c r="G75" s="72">
        <f t="shared" si="0"/>
        <v>0</v>
      </c>
      <c r="I75" s="37"/>
    </row>
    <row r="76" spans="1:9" s="36" customFormat="1" ht="51" x14ac:dyDescent="0.25">
      <c r="A76" s="42" t="s">
        <v>144</v>
      </c>
      <c r="B76" s="57" t="s">
        <v>145</v>
      </c>
      <c r="C76" s="49" t="s">
        <v>44</v>
      </c>
      <c r="D76" s="48">
        <v>3</v>
      </c>
      <c r="E76" s="73"/>
      <c r="F76" s="59"/>
      <c r="G76" s="72">
        <f t="shared" si="0"/>
        <v>0</v>
      </c>
      <c r="I76" s="37"/>
    </row>
    <row r="77" spans="1:9" s="36" customFormat="1" ht="51" x14ac:dyDescent="0.25">
      <c r="A77" s="42" t="s">
        <v>146</v>
      </c>
      <c r="B77" s="57" t="s">
        <v>147</v>
      </c>
      <c r="C77" s="49" t="s">
        <v>44</v>
      </c>
      <c r="D77" s="48">
        <v>8</v>
      </c>
      <c r="E77" s="73"/>
      <c r="F77" s="59"/>
      <c r="G77" s="72">
        <f t="shared" si="0"/>
        <v>0</v>
      </c>
      <c r="I77" s="37"/>
    </row>
    <row r="78" spans="1:9" s="36" customFormat="1" ht="51" x14ac:dyDescent="0.25">
      <c r="A78" s="42" t="s">
        <v>148</v>
      </c>
      <c r="B78" s="57" t="s">
        <v>149</v>
      </c>
      <c r="C78" s="49" t="s">
        <v>44</v>
      </c>
      <c r="D78" s="48">
        <v>3</v>
      </c>
      <c r="E78" s="73"/>
      <c r="F78" s="59"/>
      <c r="G78" s="72">
        <f t="shared" si="0"/>
        <v>0</v>
      </c>
      <c r="I78" s="37"/>
    </row>
    <row r="79" spans="1:9" s="36" customFormat="1" ht="25.5" x14ac:dyDescent="0.25">
      <c r="A79" s="42" t="s">
        <v>150</v>
      </c>
      <c r="B79" s="57" t="s">
        <v>151</v>
      </c>
      <c r="C79" s="49" t="s">
        <v>44</v>
      </c>
      <c r="D79" s="48">
        <v>3</v>
      </c>
      <c r="E79" s="73"/>
      <c r="F79" s="59"/>
      <c r="G79" s="72">
        <f t="shared" si="0"/>
        <v>0</v>
      </c>
      <c r="I79" s="37"/>
    </row>
    <row r="80" spans="1:9" s="36" customFormat="1" ht="51" x14ac:dyDescent="0.25">
      <c r="A80" s="42" t="s">
        <v>152</v>
      </c>
      <c r="B80" s="57" t="s">
        <v>153</v>
      </c>
      <c r="C80" s="49" t="s">
        <v>44</v>
      </c>
      <c r="D80" s="48">
        <v>3</v>
      </c>
      <c r="E80" s="73"/>
      <c r="F80" s="59"/>
      <c r="G80" s="72">
        <f t="shared" si="0"/>
        <v>0</v>
      </c>
      <c r="I80" s="37"/>
    </row>
    <row r="81" spans="1:9" s="36" customFormat="1" ht="38.25" x14ac:dyDescent="0.25">
      <c r="A81" s="42" t="s">
        <v>154</v>
      </c>
      <c r="B81" s="57" t="s">
        <v>155</v>
      </c>
      <c r="C81" s="49" t="s">
        <v>44</v>
      </c>
      <c r="D81" s="48">
        <v>3</v>
      </c>
      <c r="E81" s="73"/>
      <c r="F81" s="59"/>
      <c r="G81" s="72">
        <f t="shared" si="0"/>
        <v>0</v>
      </c>
      <c r="I81" s="37"/>
    </row>
    <row r="82" spans="1:9" s="36" customFormat="1" x14ac:dyDescent="0.25">
      <c r="A82" s="66" t="s">
        <v>156</v>
      </c>
      <c r="B82" s="66" t="s">
        <v>157</v>
      </c>
      <c r="C82" s="67"/>
      <c r="D82" s="68"/>
      <c r="E82" s="69"/>
      <c r="F82" s="70"/>
      <c r="G82" s="71">
        <f>SUM(G83:G92)</f>
        <v>0</v>
      </c>
      <c r="I82" s="37"/>
    </row>
    <row r="83" spans="1:9" s="36" customFormat="1" ht="153" x14ac:dyDescent="0.25">
      <c r="A83" s="42" t="s">
        <v>158</v>
      </c>
      <c r="B83" s="57" t="s">
        <v>159</v>
      </c>
      <c r="C83" s="49" t="s">
        <v>160</v>
      </c>
      <c r="D83" s="48">
        <v>20</v>
      </c>
      <c r="E83" s="73"/>
      <c r="F83" s="59"/>
      <c r="G83" s="72">
        <f t="shared" si="0"/>
        <v>0</v>
      </c>
      <c r="I83" s="37"/>
    </row>
    <row r="84" spans="1:9" s="36" customFormat="1" ht="38.25" x14ac:dyDescent="0.25">
      <c r="A84" s="42" t="s">
        <v>161</v>
      </c>
      <c r="B84" s="57" t="s">
        <v>162</v>
      </c>
      <c r="C84" s="49" t="s">
        <v>44</v>
      </c>
      <c r="D84" s="48">
        <v>50</v>
      </c>
      <c r="E84" s="73"/>
      <c r="F84" s="59"/>
      <c r="G84" s="72">
        <f t="shared" si="0"/>
        <v>0</v>
      </c>
      <c r="I84" s="37"/>
    </row>
    <row r="85" spans="1:9" s="36" customFormat="1" ht="67.5" customHeight="1" x14ac:dyDescent="0.25">
      <c r="A85" s="42" t="s">
        <v>163</v>
      </c>
      <c r="B85" s="57" t="s">
        <v>164</v>
      </c>
      <c r="C85" s="49" t="s">
        <v>44</v>
      </c>
      <c r="D85" s="48">
        <v>40</v>
      </c>
      <c r="E85" s="73"/>
      <c r="F85" s="59"/>
      <c r="G85" s="72">
        <f t="shared" si="0"/>
        <v>0</v>
      </c>
      <c r="I85" s="37"/>
    </row>
    <row r="86" spans="1:9" s="36" customFormat="1" ht="63.75" x14ac:dyDescent="0.25">
      <c r="A86" s="42" t="s">
        <v>165</v>
      </c>
      <c r="B86" s="57" t="s">
        <v>166</v>
      </c>
      <c r="C86" s="49" t="s">
        <v>44</v>
      </c>
      <c r="D86" s="48">
        <v>24</v>
      </c>
      <c r="E86" s="73"/>
      <c r="F86" s="59"/>
      <c r="G86" s="72">
        <f t="shared" si="0"/>
        <v>0</v>
      </c>
      <c r="I86" s="37"/>
    </row>
    <row r="87" spans="1:9" s="36" customFormat="1" ht="63.75" x14ac:dyDescent="0.25">
      <c r="A87" s="42" t="s">
        <v>167</v>
      </c>
      <c r="B87" s="57" t="s">
        <v>168</v>
      </c>
      <c r="C87" s="49" t="s">
        <v>44</v>
      </c>
      <c r="D87" s="48">
        <v>1</v>
      </c>
      <c r="E87" s="73"/>
      <c r="F87" s="59"/>
      <c r="G87" s="72">
        <f t="shared" si="0"/>
        <v>0</v>
      </c>
      <c r="I87" s="37"/>
    </row>
    <row r="88" spans="1:9" s="36" customFormat="1" ht="63.75" x14ac:dyDescent="0.25">
      <c r="A88" s="42" t="s">
        <v>169</v>
      </c>
      <c r="B88" s="57" t="s">
        <v>170</v>
      </c>
      <c r="C88" s="49" t="s">
        <v>44</v>
      </c>
      <c r="D88" s="48">
        <v>6</v>
      </c>
      <c r="E88" s="73"/>
      <c r="F88" s="59"/>
      <c r="G88" s="72">
        <f t="shared" si="0"/>
        <v>0</v>
      </c>
      <c r="I88" s="37"/>
    </row>
    <row r="89" spans="1:9" s="36" customFormat="1" ht="63.75" x14ac:dyDescent="0.25">
      <c r="A89" s="42" t="s">
        <v>171</v>
      </c>
      <c r="B89" s="57" t="s">
        <v>172</v>
      </c>
      <c r="C89" s="49" t="s">
        <v>44</v>
      </c>
      <c r="D89" s="48">
        <v>20</v>
      </c>
      <c r="E89" s="73"/>
      <c r="F89" s="59"/>
      <c r="G89" s="72">
        <f t="shared" si="0"/>
        <v>0</v>
      </c>
      <c r="I89" s="37"/>
    </row>
    <row r="90" spans="1:9" s="36" customFormat="1" ht="38.25" x14ac:dyDescent="0.25">
      <c r="A90" s="42" t="s">
        <v>173</v>
      </c>
      <c r="B90" s="57" t="s">
        <v>174</v>
      </c>
      <c r="C90" s="49" t="s">
        <v>44</v>
      </c>
      <c r="D90" s="48">
        <v>36</v>
      </c>
      <c r="E90" s="73"/>
      <c r="F90" s="59"/>
      <c r="G90" s="72">
        <f t="shared" si="0"/>
        <v>0</v>
      </c>
      <c r="I90" s="37"/>
    </row>
    <row r="91" spans="1:9" s="36" customFormat="1" ht="51" x14ac:dyDescent="0.25">
      <c r="A91" s="42" t="s">
        <v>175</v>
      </c>
      <c r="B91" s="57" t="s">
        <v>176</v>
      </c>
      <c r="C91" s="49" t="s">
        <v>44</v>
      </c>
      <c r="D91" s="48">
        <v>36</v>
      </c>
      <c r="E91" s="73"/>
      <c r="F91" s="59"/>
      <c r="G91" s="72">
        <f t="shared" si="0"/>
        <v>0</v>
      </c>
      <c r="I91" s="37"/>
    </row>
    <row r="92" spans="1:9" s="36" customFormat="1" ht="63.75" x14ac:dyDescent="0.25">
      <c r="A92" s="42" t="s">
        <v>177</v>
      </c>
      <c r="B92" s="57" t="s">
        <v>178</v>
      </c>
      <c r="C92" s="49" t="s">
        <v>44</v>
      </c>
      <c r="D92" s="48">
        <v>8</v>
      </c>
      <c r="E92" s="73"/>
      <c r="F92" s="59"/>
      <c r="G92" s="72">
        <f t="shared" si="0"/>
        <v>0</v>
      </c>
      <c r="I92" s="37"/>
    </row>
    <row r="93" spans="1:9" s="36" customFormat="1" x14ac:dyDescent="0.25">
      <c r="A93" s="66" t="s">
        <v>179</v>
      </c>
      <c r="B93" s="66" t="s">
        <v>180</v>
      </c>
      <c r="C93" s="67"/>
      <c r="D93" s="68"/>
      <c r="E93" s="69"/>
      <c r="F93" s="70"/>
      <c r="G93" s="71">
        <f>+G94+G96</f>
        <v>0</v>
      </c>
      <c r="I93" s="37"/>
    </row>
    <row r="94" spans="1:9" s="36" customFormat="1" x14ac:dyDescent="0.25">
      <c r="A94" s="63" t="s">
        <v>181</v>
      </c>
      <c r="B94" s="64" t="s">
        <v>117</v>
      </c>
      <c r="C94" s="34"/>
      <c r="D94" s="35"/>
      <c r="E94" s="34"/>
      <c r="F94" s="34"/>
      <c r="G94" s="65">
        <f>+G95</f>
        <v>0</v>
      </c>
      <c r="I94" s="37"/>
    </row>
    <row r="95" spans="1:9" s="36" customFormat="1" ht="63.75" x14ac:dyDescent="0.25">
      <c r="A95" s="42" t="s">
        <v>182</v>
      </c>
      <c r="B95" s="57" t="s">
        <v>183</v>
      </c>
      <c r="C95" s="49" t="s">
        <v>32</v>
      </c>
      <c r="D95" s="48">
        <v>220.5</v>
      </c>
      <c r="E95" s="73"/>
      <c r="F95" s="59"/>
      <c r="G95" s="72">
        <f t="shared" si="0"/>
        <v>0</v>
      </c>
      <c r="I95" s="37"/>
    </row>
    <row r="96" spans="1:9" s="36" customFormat="1" x14ac:dyDescent="0.25">
      <c r="A96" s="63" t="s">
        <v>184</v>
      </c>
      <c r="B96" s="64" t="s">
        <v>185</v>
      </c>
      <c r="C96" s="34"/>
      <c r="D96" s="35"/>
      <c r="E96" s="34"/>
      <c r="F96" s="34"/>
      <c r="G96" s="65">
        <f>+G97</f>
        <v>0</v>
      </c>
      <c r="I96" s="37"/>
    </row>
    <row r="97" spans="1:9" s="36" customFormat="1" ht="140.25" x14ac:dyDescent="0.25">
      <c r="A97" s="42" t="s">
        <v>186</v>
      </c>
      <c r="B97" s="57" t="s">
        <v>187</v>
      </c>
      <c r="C97" s="49" t="s">
        <v>32</v>
      </c>
      <c r="D97" s="48">
        <v>220.5</v>
      </c>
      <c r="E97" s="73"/>
      <c r="F97" s="59"/>
      <c r="G97" s="72">
        <f t="shared" ref="G97:G134" si="1">+E97*D97</f>
        <v>0</v>
      </c>
      <c r="I97" s="37"/>
    </row>
    <row r="98" spans="1:9" s="36" customFormat="1" x14ac:dyDescent="0.25">
      <c r="A98" s="66" t="s">
        <v>188</v>
      </c>
      <c r="B98" s="66" t="s">
        <v>189</v>
      </c>
      <c r="C98" s="67"/>
      <c r="D98" s="68"/>
      <c r="E98" s="69"/>
      <c r="F98" s="70"/>
      <c r="G98" s="71">
        <f>+G99+G108+G118+G124+G129+G131</f>
        <v>0</v>
      </c>
      <c r="I98" s="37"/>
    </row>
    <row r="99" spans="1:9" s="36" customFormat="1" x14ac:dyDescent="0.25">
      <c r="A99" s="63" t="s">
        <v>190</v>
      </c>
      <c r="B99" s="64" t="s">
        <v>191</v>
      </c>
      <c r="C99" s="34"/>
      <c r="D99" s="35"/>
      <c r="E99" s="34"/>
      <c r="F99" s="34"/>
      <c r="G99" s="65">
        <f>SUM(G100:G107)</f>
        <v>0</v>
      </c>
      <c r="I99" s="37"/>
    </row>
    <row r="100" spans="1:9" s="36" customFormat="1" ht="38.25" x14ac:dyDescent="0.25">
      <c r="A100" s="42" t="s">
        <v>192</v>
      </c>
      <c r="B100" s="57" t="s">
        <v>101</v>
      </c>
      <c r="C100" s="49" t="s">
        <v>32</v>
      </c>
      <c r="D100" s="48">
        <v>50</v>
      </c>
      <c r="E100" s="73"/>
      <c r="F100" s="59"/>
      <c r="G100" s="72">
        <f t="shared" si="1"/>
        <v>0</v>
      </c>
      <c r="I100" s="37"/>
    </row>
    <row r="101" spans="1:9" s="36" customFormat="1" ht="38.25" x14ac:dyDescent="0.25">
      <c r="A101" s="42" t="s">
        <v>193</v>
      </c>
      <c r="B101" s="57" t="s">
        <v>194</v>
      </c>
      <c r="C101" s="49" t="s">
        <v>32</v>
      </c>
      <c r="D101" s="48">
        <v>765</v>
      </c>
      <c r="E101" s="73"/>
      <c r="F101" s="59"/>
      <c r="G101" s="72">
        <f t="shared" si="1"/>
        <v>0</v>
      </c>
      <c r="I101" s="37"/>
    </row>
    <row r="102" spans="1:9" s="36" customFormat="1" ht="38.25" x14ac:dyDescent="0.25">
      <c r="A102" s="42" t="s">
        <v>195</v>
      </c>
      <c r="B102" s="57" t="s">
        <v>196</v>
      </c>
      <c r="C102" s="49" t="s">
        <v>41</v>
      </c>
      <c r="D102" s="48">
        <v>55.56</v>
      </c>
      <c r="E102" s="73"/>
      <c r="F102" s="59"/>
      <c r="G102" s="72">
        <f t="shared" si="1"/>
        <v>0</v>
      </c>
      <c r="I102" s="37"/>
    </row>
    <row r="103" spans="1:9" s="36" customFormat="1" ht="38.25" x14ac:dyDescent="0.25">
      <c r="A103" s="42" t="s">
        <v>197</v>
      </c>
      <c r="B103" s="57" t="s">
        <v>198</v>
      </c>
      <c r="C103" s="49" t="s">
        <v>108</v>
      </c>
      <c r="D103" s="48">
        <v>3.12</v>
      </c>
      <c r="E103" s="73"/>
      <c r="F103" s="59"/>
      <c r="G103" s="72">
        <f t="shared" si="1"/>
        <v>0</v>
      </c>
      <c r="I103" s="37"/>
    </row>
    <row r="104" spans="1:9" s="36" customFormat="1" ht="38.25" x14ac:dyDescent="0.25">
      <c r="A104" s="42" t="s">
        <v>199</v>
      </c>
      <c r="B104" s="57" t="s">
        <v>200</v>
      </c>
      <c r="C104" s="49" t="s">
        <v>108</v>
      </c>
      <c r="D104" s="48">
        <v>6.95</v>
      </c>
      <c r="E104" s="73"/>
      <c r="F104" s="59"/>
      <c r="G104" s="72">
        <f t="shared" si="1"/>
        <v>0</v>
      </c>
      <c r="I104" s="37"/>
    </row>
    <row r="105" spans="1:9" s="36" customFormat="1" ht="51" x14ac:dyDescent="0.25">
      <c r="A105" s="42" t="s">
        <v>201</v>
      </c>
      <c r="B105" s="57" t="s">
        <v>110</v>
      </c>
      <c r="C105" s="49" t="s">
        <v>108</v>
      </c>
      <c r="D105" s="48">
        <v>103.5</v>
      </c>
      <c r="E105" s="73"/>
      <c r="F105" s="59"/>
      <c r="G105" s="72">
        <f t="shared" si="1"/>
        <v>0</v>
      </c>
      <c r="I105" s="37"/>
    </row>
    <row r="106" spans="1:9" s="36" customFormat="1" ht="51" x14ac:dyDescent="0.25">
      <c r="A106" s="42" t="s">
        <v>202</v>
      </c>
      <c r="B106" s="57" t="s">
        <v>112</v>
      </c>
      <c r="C106" s="49" t="s">
        <v>113</v>
      </c>
      <c r="D106" s="48">
        <v>1035</v>
      </c>
      <c r="E106" s="73"/>
      <c r="F106" s="59"/>
      <c r="G106" s="72">
        <f t="shared" si="1"/>
        <v>0</v>
      </c>
      <c r="I106" s="37"/>
    </row>
    <row r="107" spans="1:9" s="36" customFormat="1" ht="51" x14ac:dyDescent="0.25">
      <c r="A107" s="42" t="s">
        <v>203</v>
      </c>
      <c r="B107" s="57" t="s">
        <v>204</v>
      </c>
      <c r="C107" s="49" t="s">
        <v>108</v>
      </c>
      <c r="D107" s="48">
        <v>18.3</v>
      </c>
      <c r="E107" s="73"/>
      <c r="F107" s="59"/>
      <c r="G107" s="72">
        <f t="shared" si="1"/>
        <v>0</v>
      </c>
      <c r="I107" s="37"/>
    </row>
    <row r="108" spans="1:9" s="36" customFormat="1" x14ac:dyDescent="0.25">
      <c r="A108" s="63" t="s">
        <v>205</v>
      </c>
      <c r="B108" s="64" t="s">
        <v>89</v>
      </c>
      <c r="C108" s="34"/>
      <c r="D108" s="35"/>
      <c r="E108" s="34"/>
      <c r="F108" s="34"/>
      <c r="G108" s="65">
        <f>SUM(G109:G117)</f>
        <v>0</v>
      </c>
      <c r="I108" s="37"/>
    </row>
    <row r="109" spans="1:9" s="36" customFormat="1" ht="63.75" x14ac:dyDescent="0.25">
      <c r="A109" s="42" t="s">
        <v>206</v>
      </c>
      <c r="B109" s="57" t="s">
        <v>207</v>
      </c>
      <c r="C109" s="49" t="s">
        <v>108</v>
      </c>
      <c r="D109" s="48">
        <v>71.069999999999993</v>
      </c>
      <c r="E109" s="73"/>
      <c r="F109" s="59"/>
      <c r="G109" s="72">
        <f t="shared" si="1"/>
        <v>0</v>
      </c>
      <c r="I109" s="37"/>
    </row>
    <row r="110" spans="1:9" s="36" customFormat="1" ht="63.75" x14ac:dyDescent="0.25">
      <c r="A110" s="42" t="s">
        <v>208</v>
      </c>
      <c r="B110" s="57" t="s">
        <v>209</v>
      </c>
      <c r="C110" s="49" t="s">
        <v>41</v>
      </c>
      <c r="D110" s="48">
        <v>19.5</v>
      </c>
      <c r="E110" s="73"/>
      <c r="F110" s="59"/>
      <c r="G110" s="72">
        <f t="shared" si="1"/>
        <v>0</v>
      </c>
      <c r="I110" s="37"/>
    </row>
    <row r="111" spans="1:9" s="36" customFormat="1" ht="63.75" x14ac:dyDescent="0.25">
      <c r="A111" s="42" t="s">
        <v>210</v>
      </c>
      <c r="B111" s="57" t="s">
        <v>211</v>
      </c>
      <c r="C111" s="49" t="s">
        <v>41</v>
      </c>
      <c r="D111" s="48">
        <v>37.5</v>
      </c>
      <c r="E111" s="73"/>
      <c r="F111" s="59"/>
      <c r="G111" s="72">
        <f t="shared" si="1"/>
        <v>0</v>
      </c>
      <c r="I111" s="37"/>
    </row>
    <row r="112" spans="1:9" s="36" customFormat="1" ht="63.75" x14ac:dyDescent="0.25">
      <c r="A112" s="42" t="s">
        <v>212</v>
      </c>
      <c r="B112" s="57" t="s">
        <v>213</v>
      </c>
      <c r="C112" s="49" t="s">
        <v>41</v>
      </c>
      <c r="D112" s="48">
        <v>88</v>
      </c>
      <c r="E112" s="73"/>
      <c r="F112" s="59"/>
      <c r="G112" s="72">
        <f t="shared" si="1"/>
        <v>0</v>
      </c>
      <c r="I112" s="37"/>
    </row>
    <row r="113" spans="1:9" s="36" customFormat="1" ht="63.75" x14ac:dyDescent="0.25">
      <c r="A113" s="42" t="s">
        <v>214</v>
      </c>
      <c r="B113" s="57" t="s">
        <v>215</v>
      </c>
      <c r="C113" s="49" t="s">
        <v>41</v>
      </c>
      <c r="D113" s="48">
        <v>199.4</v>
      </c>
      <c r="E113" s="73"/>
      <c r="F113" s="59"/>
      <c r="G113" s="72">
        <f t="shared" si="1"/>
        <v>0</v>
      </c>
      <c r="I113" s="37"/>
    </row>
    <row r="114" spans="1:9" s="36" customFormat="1" ht="63.75" x14ac:dyDescent="0.25">
      <c r="A114" s="42" t="s">
        <v>216</v>
      </c>
      <c r="B114" s="57" t="s">
        <v>217</v>
      </c>
      <c r="C114" s="49" t="s">
        <v>32</v>
      </c>
      <c r="D114" s="48">
        <v>18.260000000000002</v>
      </c>
      <c r="E114" s="73"/>
      <c r="F114" s="59"/>
      <c r="G114" s="72">
        <f t="shared" si="1"/>
        <v>0</v>
      </c>
      <c r="I114" s="37"/>
    </row>
    <row r="115" spans="1:9" s="36" customFormat="1" ht="63.75" x14ac:dyDescent="0.25">
      <c r="A115" s="42" t="s">
        <v>218</v>
      </c>
      <c r="B115" s="57" t="s">
        <v>219</v>
      </c>
      <c r="C115" s="49" t="s">
        <v>32</v>
      </c>
      <c r="D115" s="48">
        <v>44.87</v>
      </c>
      <c r="E115" s="73"/>
      <c r="F115" s="59"/>
      <c r="G115" s="72">
        <f t="shared" si="1"/>
        <v>0</v>
      </c>
      <c r="I115" s="37"/>
    </row>
    <row r="116" spans="1:9" s="36" customFormat="1" ht="63.75" x14ac:dyDescent="0.25">
      <c r="A116" s="42" t="s">
        <v>220</v>
      </c>
      <c r="B116" s="57" t="s">
        <v>221</v>
      </c>
      <c r="C116" s="49" t="s">
        <v>32</v>
      </c>
      <c r="D116" s="48">
        <v>280.8</v>
      </c>
      <c r="E116" s="73"/>
      <c r="F116" s="59"/>
      <c r="G116" s="72">
        <f t="shared" si="1"/>
        <v>0</v>
      </c>
      <c r="I116" s="37"/>
    </row>
    <row r="117" spans="1:9" s="36" customFormat="1" ht="63.75" x14ac:dyDescent="0.25">
      <c r="A117" s="42" t="s">
        <v>222</v>
      </c>
      <c r="B117" s="57" t="s">
        <v>223</v>
      </c>
      <c r="C117" s="49" t="s">
        <v>32</v>
      </c>
      <c r="D117" s="48">
        <v>120.39</v>
      </c>
      <c r="E117" s="73"/>
      <c r="F117" s="59"/>
      <c r="G117" s="72">
        <f t="shared" si="1"/>
        <v>0</v>
      </c>
      <c r="I117" s="37"/>
    </row>
    <row r="118" spans="1:9" s="36" customFormat="1" x14ac:dyDescent="0.25">
      <c r="A118" s="63" t="s">
        <v>224</v>
      </c>
      <c r="B118" s="64" t="s">
        <v>225</v>
      </c>
      <c r="C118" s="34"/>
      <c r="D118" s="35"/>
      <c r="E118" s="34"/>
      <c r="F118" s="34"/>
      <c r="G118" s="65">
        <f>SUM(G119:G123)</f>
        <v>0</v>
      </c>
      <c r="I118" s="37"/>
    </row>
    <row r="119" spans="1:9" s="36" customFormat="1" ht="51" x14ac:dyDescent="0.25">
      <c r="A119" s="42" t="s">
        <v>226</v>
      </c>
      <c r="B119" s="57" t="s">
        <v>227</v>
      </c>
      <c r="C119" s="49" t="s">
        <v>108</v>
      </c>
      <c r="D119" s="48">
        <v>2.2200000000000002</v>
      </c>
      <c r="E119" s="73"/>
      <c r="F119" s="59"/>
      <c r="G119" s="72">
        <f t="shared" si="1"/>
        <v>0</v>
      </c>
      <c r="I119" s="37"/>
    </row>
    <row r="120" spans="1:9" s="36" customFormat="1" ht="51" x14ac:dyDescent="0.25">
      <c r="A120" s="42" t="s">
        <v>228</v>
      </c>
      <c r="B120" s="57" t="s">
        <v>229</v>
      </c>
      <c r="C120" s="49" t="s">
        <v>32</v>
      </c>
      <c r="D120" s="48">
        <v>43.93</v>
      </c>
      <c r="E120" s="73"/>
      <c r="F120" s="59"/>
      <c r="G120" s="72">
        <f t="shared" si="1"/>
        <v>0</v>
      </c>
      <c r="I120" s="37"/>
    </row>
    <row r="121" spans="1:9" s="36" customFormat="1" ht="51" x14ac:dyDescent="0.25">
      <c r="A121" s="42" t="s">
        <v>230</v>
      </c>
      <c r="B121" s="57" t="s">
        <v>231</v>
      </c>
      <c r="C121" s="49" t="s">
        <v>32</v>
      </c>
      <c r="D121" s="48">
        <v>18.68</v>
      </c>
      <c r="E121" s="73"/>
      <c r="F121" s="59"/>
      <c r="G121" s="72">
        <f t="shared" si="1"/>
        <v>0</v>
      </c>
      <c r="I121" s="37"/>
    </row>
    <row r="122" spans="1:9" s="36" customFormat="1" ht="76.5" x14ac:dyDescent="0.25">
      <c r="A122" s="42" t="s">
        <v>232</v>
      </c>
      <c r="B122" s="57" t="s">
        <v>233</v>
      </c>
      <c r="C122" s="49" t="s">
        <v>41</v>
      </c>
      <c r="D122" s="48">
        <v>18.100000000000001</v>
      </c>
      <c r="E122" s="73"/>
      <c r="F122" s="59"/>
      <c r="G122" s="72">
        <f t="shared" si="1"/>
        <v>0</v>
      </c>
      <c r="I122" s="37"/>
    </row>
    <row r="123" spans="1:9" s="36" customFormat="1" ht="63.75" x14ac:dyDescent="0.25">
      <c r="A123" s="42" t="s">
        <v>234</v>
      </c>
      <c r="B123" s="57" t="s">
        <v>235</v>
      </c>
      <c r="C123" s="49" t="s">
        <v>41</v>
      </c>
      <c r="D123" s="48">
        <v>20.5</v>
      </c>
      <c r="E123" s="73"/>
      <c r="F123" s="59"/>
      <c r="G123" s="72">
        <f t="shared" si="1"/>
        <v>0</v>
      </c>
      <c r="I123" s="37"/>
    </row>
    <row r="124" spans="1:9" s="36" customFormat="1" x14ac:dyDescent="0.25">
      <c r="A124" s="63" t="s">
        <v>236</v>
      </c>
      <c r="B124" s="64" t="s">
        <v>237</v>
      </c>
      <c r="C124" s="34"/>
      <c r="D124" s="35"/>
      <c r="E124" s="34"/>
      <c r="F124" s="34"/>
      <c r="G124" s="65">
        <f>SUM(G125:G128)</f>
        <v>0</v>
      </c>
      <c r="I124" s="37"/>
    </row>
    <row r="125" spans="1:9" s="36" customFormat="1" ht="63.75" x14ac:dyDescent="0.25">
      <c r="A125" s="42" t="s">
        <v>238</v>
      </c>
      <c r="B125" s="57" t="s">
        <v>239</v>
      </c>
      <c r="C125" s="49" t="s">
        <v>41</v>
      </c>
      <c r="D125" s="48">
        <v>44</v>
      </c>
      <c r="E125" s="73"/>
      <c r="F125" s="59"/>
      <c r="G125" s="72">
        <f t="shared" si="1"/>
        <v>0</v>
      </c>
      <c r="I125" s="37"/>
    </row>
    <row r="126" spans="1:9" s="36" customFormat="1" ht="63.75" x14ac:dyDescent="0.25">
      <c r="A126" s="42" t="s">
        <v>240</v>
      </c>
      <c r="B126" s="57" t="s">
        <v>241</v>
      </c>
      <c r="C126" s="49" t="s">
        <v>44</v>
      </c>
      <c r="D126" s="48">
        <v>2</v>
      </c>
      <c r="E126" s="73"/>
      <c r="F126" s="59"/>
      <c r="G126" s="72">
        <f t="shared" si="1"/>
        <v>0</v>
      </c>
      <c r="I126" s="37"/>
    </row>
    <row r="127" spans="1:9" s="36" customFormat="1" ht="51" x14ac:dyDescent="0.25">
      <c r="A127" s="42" t="s">
        <v>242</v>
      </c>
      <c r="B127" s="57" t="s">
        <v>243</v>
      </c>
      <c r="C127" s="49" t="s">
        <v>44</v>
      </c>
      <c r="D127" s="48">
        <v>1</v>
      </c>
      <c r="E127" s="73"/>
      <c r="F127" s="59"/>
      <c r="G127" s="72">
        <f t="shared" si="1"/>
        <v>0</v>
      </c>
      <c r="I127" s="37"/>
    </row>
    <row r="128" spans="1:9" s="36" customFormat="1" ht="38.25" x14ac:dyDescent="0.25">
      <c r="A128" s="42" t="s">
        <v>244</v>
      </c>
      <c r="B128" s="57" t="s">
        <v>245</v>
      </c>
      <c r="C128" s="49" t="s">
        <v>41</v>
      </c>
      <c r="D128" s="48">
        <v>99.7</v>
      </c>
      <c r="E128" s="73"/>
      <c r="F128" s="59"/>
      <c r="G128" s="72">
        <f t="shared" si="1"/>
        <v>0</v>
      </c>
      <c r="I128" s="37"/>
    </row>
    <row r="129" spans="1:9" s="36" customFormat="1" x14ac:dyDescent="0.25">
      <c r="A129" s="63" t="s">
        <v>246</v>
      </c>
      <c r="B129" s="64" t="s">
        <v>247</v>
      </c>
      <c r="C129" s="34"/>
      <c r="D129" s="35"/>
      <c r="E129" s="34"/>
      <c r="F129" s="34"/>
      <c r="G129" s="65">
        <f>SUM(G130)</f>
        <v>0</v>
      </c>
      <c r="I129" s="37"/>
    </row>
    <row r="130" spans="1:9" s="36" customFormat="1" ht="76.5" x14ac:dyDescent="0.25">
      <c r="A130" s="42" t="s">
        <v>248</v>
      </c>
      <c r="B130" s="57" t="s">
        <v>249</v>
      </c>
      <c r="C130" s="49" t="s">
        <v>32</v>
      </c>
      <c r="D130" s="48">
        <v>65</v>
      </c>
      <c r="E130" s="73"/>
      <c r="F130" s="59"/>
      <c r="G130" s="72">
        <f t="shared" si="1"/>
        <v>0</v>
      </c>
      <c r="I130" s="37"/>
    </row>
    <row r="131" spans="1:9" s="36" customFormat="1" x14ac:dyDescent="0.25">
      <c r="A131" s="63" t="s">
        <v>250</v>
      </c>
      <c r="B131" s="64" t="s">
        <v>251</v>
      </c>
      <c r="C131" s="34"/>
      <c r="D131" s="35"/>
      <c r="E131" s="34"/>
      <c r="F131" s="34"/>
      <c r="G131" s="65">
        <f>+G132</f>
        <v>0</v>
      </c>
      <c r="I131" s="37"/>
    </row>
    <row r="132" spans="1:9" s="36" customFormat="1" ht="318.75" x14ac:dyDescent="0.25">
      <c r="A132" s="42" t="s">
        <v>252</v>
      </c>
      <c r="B132" s="57" t="s">
        <v>253</v>
      </c>
      <c r="C132" s="49" t="s">
        <v>44</v>
      </c>
      <c r="D132" s="48">
        <v>1</v>
      </c>
      <c r="E132" s="73"/>
      <c r="F132" s="59"/>
      <c r="G132" s="72">
        <f t="shared" si="1"/>
        <v>0</v>
      </c>
      <c r="I132" s="37"/>
    </row>
    <row r="133" spans="1:9" s="36" customFormat="1" x14ac:dyDescent="0.25">
      <c r="A133" s="66" t="s">
        <v>254</v>
      </c>
      <c r="B133" s="66" t="s">
        <v>255</v>
      </c>
      <c r="C133" s="67"/>
      <c r="D133" s="68"/>
      <c r="E133" s="69"/>
      <c r="F133" s="70"/>
      <c r="G133" s="71">
        <f>+G134</f>
        <v>0</v>
      </c>
      <c r="I133" s="37"/>
    </row>
    <row r="134" spans="1:9" s="36" customFormat="1" ht="25.5" x14ac:dyDescent="0.25">
      <c r="A134" s="42" t="s">
        <v>256</v>
      </c>
      <c r="B134" s="57" t="s">
        <v>257</v>
      </c>
      <c r="C134" s="49" t="s">
        <v>32</v>
      </c>
      <c r="D134" s="48">
        <v>2103</v>
      </c>
      <c r="E134" s="73"/>
      <c r="F134" s="59"/>
      <c r="G134" s="72">
        <f t="shared" si="1"/>
        <v>0</v>
      </c>
      <c r="I134" s="37"/>
    </row>
    <row r="135" spans="1:9" s="36" customFormat="1" ht="25.5" x14ac:dyDescent="0.25">
      <c r="A135" s="79" t="s">
        <v>258</v>
      </c>
      <c r="B135" s="74" t="s">
        <v>415</v>
      </c>
      <c r="C135" s="75"/>
      <c r="D135" s="76"/>
      <c r="E135" s="77"/>
      <c r="F135" s="59"/>
      <c r="G135" s="78">
        <f>G136+G155+G160+G165+G168+G176+G198+G203+G208++G244</f>
        <v>0</v>
      </c>
      <c r="I135" s="37"/>
    </row>
    <row r="136" spans="1:9" s="36" customFormat="1" x14ac:dyDescent="0.25">
      <c r="A136" s="66" t="s">
        <v>259</v>
      </c>
      <c r="B136" s="66" t="s">
        <v>28</v>
      </c>
      <c r="C136" s="67"/>
      <c r="D136" s="68"/>
      <c r="E136" s="69"/>
      <c r="F136" s="70"/>
      <c r="G136" s="71">
        <f>+G137+G141</f>
        <v>0</v>
      </c>
      <c r="I136" s="37"/>
    </row>
    <row r="137" spans="1:9" s="36" customFormat="1" x14ac:dyDescent="0.25">
      <c r="A137" s="63" t="s">
        <v>260</v>
      </c>
      <c r="B137" s="64" t="s">
        <v>29</v>
      </c>
      <c r="C137" s="34"/>
      <c r="D137" s="35"/>
      <c r="E137" s="34"/>
      <c r="F137" s="34"/>
      <c r="G137" s="65">
        <f>SUM(G138:G140)</f>
        <v>0</v>
      </c>
      <c r="I137" s="37"/>
    </row>
    <row r="138" spans="1:9" s="36" customFormat="1" ht="38.25" x14ac:dyDescent="0.25">
      <c r="A138" s="42" t="s">
        <v>261</v>
      </c>
      <c r="B138" s="57" t="s">
        <v>31</v>
      </c>
      <c r="C138" s="49" t="s">
        <v>32</v>
      </c>
      <c r="D138" s="48">
        <v>54.73</v>
      </c>
      <c r="E138" s="73"/>
      <c r="F138" s="59"/>
      <c r="G138" s="72">
        <f>+E138*D138</f>
        <v>0</v>
      </c>
      <c r="I138" s="37"/>
    </row>
    <row r="139" spans="1:9" s="36" customFormat="1" ht="38.25" x14ac:dyDescent="0.25">
      <c r="A139" s="42" t="s">
        <v>262</v>
      </c>
      <c r="B139" s="57" t="s">
        <v>34</v>
      </c>
      <c r="C139" s="49" t="s">
        <v>32</v>
      </c>
      <c r="D139" s="48">
        <v>30.74</v>
      </c>
      <c r="E139" s="73"/>
      <c r="F139" s="59"/>
      <c r="G139" s="72">
        <f t="shared" ref="G139:G205" si="2">+E139*D139</f>
        <v>0</v>
      </c>
      <c r="I139" s="37"/>
    </row>
    <row r="140" spans="1:9" s="36" customFormat="1" ht="51" x14ac:dyDescent="0.25">
      <c r="A140" s="42" t="s">
        <v>263</v>
      </c>
      <c r="B140" s="57" t="s">
        <v>36</v>
      </c>
      <c r="C140" s="49" t="s">
        <v>32</v>
      </c>
      <c r="D140" s="48">
        <v>27.71</v>
      </c>
      <c r="E140" s="73"/>
      <c r="F140" s="59"/>
      <c r="G140" s="72">
        <f t="shared" si="2"/>
        <v>0</v>
      </c>
      <c r="I140" s="37"/>
    </row>
    <row r="141" spans="1:9" s="36" customFormat="1" x14ac:dyDescent="0.25">
      <c r="A141" s="63" t="s">
        <v>264</v>
      </c>
      <c r="B141" s="64" t="s">
        <v>38</v>
      </c>
      <c r="C141" s="34"/>
      <c r="D141" s="35"/>
      <c r="E141" s="34"/>
      <c r="F141" s="34"/>
      <c r="G141" s="65">
        <f>SUM(G142:G154)</f>
        <v>0</v>
      </c>
      <c r="I141" s="37"/>
    </row>
    <row r="142" spans="1:9" s="36" customFormat="1" ht="38.25" x14ac:dyDescent="0.25">
      <c r="A142" s="42" t="s">
        <v>265</v>
      </c>
      <c r="B142" s="57" t="s">
        <v>40</v>
      </c>
      <c r="C142" s="49" t="s">
        <v>41</v>
      </c>
      <c r="D142" s="48">
        <v>159.94999999999999</v>
      </c>
      <c r="E142" s="73"/>
      <c r="F142" s="59"/>
      <c r="G142" s="72">
        <f t="shared" si="2"/>
        <v>0</v>
      </c>
      <c r="I142" s="37"/>
    </row>
    <row r="143" spans="1:9" s="36" customFormat="1" ht="63.75" x14ac:dyDescent="0.25">
      <c r="A143" s="42" t="s">
        <v>266</v>
      </c>
      <c r="B143" s="57" t="s">
        <v>43</v>
      </c>
      <c r="C143" s="49" t="s">
        <v>44</v>
      </c>
      <c r="D143" s="48">
        <v>1</v>
      </c>
      <c r="E143" s="73"/>
      <c r="F143" s="59"/>
      <c r="G143" s="72">
        <f t="shared" si="2"/>
        <v>0</v>
      </c>
      <c r="I143" s="37"/>
    </row>
    <row r="144" spans="1:9" s="36" customFormat="1" ht="127.5" x14ac:dyDescent="0.25">
      <c r="A144" s="42" t="s">
        <v>267</v>
      </c>
      <c r="B144" s="57" t="s">
        <v>268</v>
      </c>
      <c r="C144" s="49" t="s">
        <v>44</v>
      </c>
      <c r="D144" s="48">
        <v>1</v>
      </c>
      <c r="E144" s="73"/>
      <c r="F144" s="59"/>
      <c r="G144" s="72">
        <f t="shared" si="2"/>
        <v>0</v>
      </c>
      <c r="I144" s="37"/>
    </row>
    <row r="145" spans="1:9" s="36" customFormat="1" ht="89.25" x14ac:dyDescent="0.25">
      <c r="A145" s="42" t="s">
        <v>269</v>
      </c>
      <c r="B145" s="57" t="s">
        <v>48</v>
      </c>
      <c r="C145" s="49" t="s">
        <v>44</v>
      </c>
      <c r="D145" s="48">
        <v>12</v>
      </c>
      <c r="E145" s="73"/>
      <c r="F145" s="59"/>
      <c r="G145" s="72">
        <f t="shared" si="2"/>
        <v>0</v>
      </c>
      <c r="I145" s="37"/>
    </row>
    <row r="146" spans="1:9" s="36" customFormat="1" ht="102" x14ac:dyDescent="0.25">
      <c r="A146" s="42" t="s">
        <v>270</v>
      </c>
      <c r="B146" s="57" t="s">
        <v>50</v>
      </c>
      <c r="C146" s="49" t="s">
        <v>44</v>
      </c>
      <c r="D146" s="48">
        <v>1</v>
      </c>
      <c r="E146" s="73"/>
      <c r="F146" s="59"/>
      <c r="G146" s="72">
        <f t="shared" si="2"/>
        <v>0</v>
      </c>
      <c r="I146" s="37"/>
    </row>
    <row r="147" spans="1:9" s="36" customFormat="1" ht="102" x14ac:dyDescent="0.25">
      <c r="A147" s="42" t="s">
        <v>271</v>
      </c>
      <c r="B147" s="57" t="s">
        <v>52</v>
      </c>
      <c r="C147" s="49" t="s">
        <v>44</v>
      </c>
      <c r="D147" s="48">
        <v>4</v>
      </c>
      <c r="E147" s="73"/>
      <c r="F147" s="59"/>
      <c r="G147" s="72">
        <f t="shared" si="2"/>
        <v>0</v>
      </c>
      <c r="I147" s="37"/>
    </row>
    <row r="148" spans="1:9" s="36" customFormat="1" ht="38.25" x14ac:dyDescent="0.25">
      <c r="A148" s="42" t="s">
        <v>272</v>
      </c>
      <c r="B148" s="57" t="s">
        <v>54</v>
      </c>
      <c r="C148" s="49" t="s">
        <v>44</v>
      </c>
      <c r="D148" s="48">
        <v>13</v>
      </c>
      <c r="E148" s="73"/>
      <c r="F148" s="59"/>
      <c r="G148" s="72">
        <f t="shared" si="2"/>
        <v>0</v>
      </c>
      <c r="I148" s="37"/>
    </row>
    <row r="149" spans="1:9" s="36" customFormat="1" ht="63.75" x14ac:dyDescent="0.25">
      <c r="A149" s="42" t="s">
        <v>273</v>
      </c>
      <c r="B149" s="57" t="s">
        <v>56</v>
      </c>
      <c r="C149" s="49" t="s">
        <v>57</v>
      </c>
      <c r="D149" s="48">
        <v>35</v>
      </c>
      <c r="E149" s="73"/>
      <c r="F149" s="59"/>
      <c r="G149" s="72">
        <f t="shared" si="2"/>
        <v>0</v>
      </c>
      <c r="I149" s="37"/>
    </row>
    <row r="150" spans="1:9" s="36" customFormat="1" ht="114.75" x14ac:dyDescent="0.25">
      <c r="A150" s="42" t="s">
        <v>274</v>
      </c>
      <c r="B150" s="57" t="s">
        <v>275</v>
      </c>
      <c r="C150" s="49" t="s">
        <v>32</v>
      </c>
      <c r="D150" s="48">
        <v>30.57</v>
      </c>
      <c r="E150" s="73"/>
      <c r="F150" s="59"/>
      <c r="G150" s="72">
        <f t="shared" si="2"/>
        <v>0</v>
      </c>
      <c r="I150" s="37"/>
    </row>
    <row r="151" spans="1:9" s="36" customFormat="1" ht="51" x14ac:dyDescent="0.25">
      <c r="A151" s="42" t="s">
        <v>276</v>
      </c>
      <c r="B151" s="57" t="s">
        <v>61</v>
      </c>
      <c r="C151" s="49" t="s">
        <v>32</v>
      </c>
      <c r="D151" s="48">
        <v>32.06</v>
      </c>
      <c r="E151" s="73"/>
      <c r="F151" s="59"/>
      <c r="G151" s="72">
        <f t="shared" si="2"/>
        <v>0</v>
      </c>
      <c r="I151" s="37"/>
    </row>
    <row r="152" spans="1:9" s="36" customFormat="1" ht="51" x14ac:dyDescent="0.25">
      <c r="A152" s="42" t="s">
        <v>277</v>
      </c>
      <c r="B152" s="57" t="s">
        <v>63</v>
      </c>
      <c r="C152" s="49" t="s">
        <v>32</v>
      </c>
      <c r="D152" s="48">
        <v>1.96</v>
      </c>
      <c r="E152" s="73"/>
      <c r="F152" s="59"/>
      <c r="G152" s="72">
        <f t="shared" si="2"/>
        <v>0</v>
      </c>
      <c r="I152" s="37"/>
    </row>
    <row r="153" spans="1:9" s="36" customFormat="1" ht="51" x14ac:dyDescent="0.25">
      <c r="A153" s="42" t="s">
        <v>278</v>
      </c>
      <c r="B153" s="57" t="s">
        <v>65</v>
      </c>
      <c r="C153" s="49" t="s">
        <v>32</v>
      </c>
      <c r="D153" s="48">
        <v>1.96</v>
      </c>
      <c r="E153" s="73"/>
      <c r="F153" s="59"/>
      <c r="G153" s="72">
        <f t="shared" si="2"/>
        <v>0</v>
      </c>
      <c r="I153" s="37"/>
    </row>
    <row r="154" spans="1:9" s="36" customFormat="1" ht="38.25" x14ac:dyDescent="0.25">
      <c r="A154" s="42" t="s">
        <v>279</v>
      </c>
      <c r="B154" s="57" t="s">
        <v>67</v>
      </c>
      <c r="C154" s="49" t="s">
        <v>32</v>
      </c>
      <c r="D154" s="48">
        <v>23.43</v>
      </c>
      <c r="E154" s="73"/>
      <c r="F154" s="59"/>
      <c r="G154" s="72">
        <f t="shared" si="2"/>
        <v>0</v>
      </c>
      <c r="I154" s="37"/>
    </row>
    <row r="155" spans="1:9" s="36" customFormat="1" x14ac:dyDescent="0.25">
      <c r="A155" s="66" t="s">
        <v>280</v>
      </c>
      <c r="B155" s="66" t="s">
        <v>69</v>
      </c>
      <c r="C155" s="67"/>
      <c r="D155" s="68"/>
      <c r="E155" s="69"/>
      <c r="F155" s="70"/>
      <c r="G155" s="71">
        <f>SUM(G156:G159)</f>
        <v>0</v>
      </c>
      <c r="I155" s="37"/>
    </row>
    <row r="156" spans="1:9" s="36" customFormat="1" ht="63.75" x14ac:dyDescent="0.25">
      <c r="A156" s="42" t="s">
        <v>281</v>
      </c>
      <c r="B156" s="57" t="s">
        <v>282</v>
      </c>
      <c r="C156" s="49" t="s">
        <v>32</v>
      </c>
      <c r="D156" s="48">
        <v>106.5</v>
      </c>
      <c r="E156" s="73"/>
      <c r="F156" s="59"/>
      <c r="G156" s="72">
        <f t="shared" si="2"/>
        <v>0</v>
      </c>
      <c r="I156" s="37"/>
    </row>
    <row r="157" spans="1:9" s="36" customFormat="1" ht="183.75" customHeight="1" x14ac:dyDescent="0.25">
      <c r="A157" s="42" t="s">
        <v>283</v>
      </c>
      <c r="B157" s="57" t="s">
        <v>284</v>
      </c>
      <c r="C157" s="49" t="s">
        <v>32</v>
      </c>
      <c r="D157" s="48">
        <v>36.799999999999997</v>
      </c>
      <c r="E157" s="73"/>
      <c r="F157" s="59"/>
      <c r="G157" s="72">
        <f t="shared" si="2"/>
        <v>0</v>
      </c>
      <c r="I157" s="37"/>
    </row>
    <row r="158" spans="1:9" s="36" customFormat="1" ht="165.75" x14ac:dyDescent="0.25">
      <c r="A158" s="42" t="s">
        <v>285</v>
      </c>
      <c r="B158" s="57" t="s">
        <v>286</v>
      </c>
      <c r="C158" s="49" t="s">
        <v>32</v>
      </c>
      <c r="D158" s="48">
        <v>22.36</v>
      </c>
      <c r="E158" s="73"/>
      <c r="F158" s="59"/>
      <c r="G158" s="72">
        <f t="shared" si="2"/>
        <v>0</v>
      </c>
      <c r="I158" s="37"/>
    </row>
    <row r="159" spans="1:9" s="36" customFormat="1" ht="63.75" x14ac:dyDescent="0.25">
      <c r="A159" s="42" t="s">
        <v>287</v>
      </c>
      <c r="B159" s="57" t="s">
        <v>288</v>
      </c>
      <c r="C159" s="49" t="s">
        <v>289</v>
      </c>
      <c r="D159" s="48">
        <v>1</v>
      </c>
      <c r="E159" s="73"/>
      <c r="F159" s="59"/>
      <c r="G159" s="72">
        <f t="shared" si="2"/>
        <v>0</v>
      </c>
      <c r="I159" s="37"/>
    </row>
    <row r="160" spans="1:9" s="36" customFormat="1" x14ac:dyDescent="0.25">
      <c r="A160" s="66" t="s">
        <v>290</v>
      </c>
      <c r="B160" s="66" t="s">
        <v>79</v>
      </c>
      <c r="C160" s="67"/>
      <c r="D160" s="68"/>
      <c r="E160" s="69"/>
      <c r="F160" s="70"/>
      <c r="G160" s="71">
        <f>SUM(G161:G164)</f>
        <v>0</v>
      </c>
      <c r="I160" s="37"/>
    </row>
    <row r="161" spans="1:9" s="36" customFormat="1" ht="63.75" x14ac:dyDescent="0.25">
      <c r="A161" s="42" t="s">
        <v>291</v>
      </c>
      <c r="B161" s="57" t="s">
        <v>292</v>
      </c>
      <c r="C161" s="49" t="s">
        <v>32</v>
      </c>
      <c r="D161" s="48">
        <v>12.3</v>
      </c>
      <c r="E161" s="73"/>
      <c r="F161" s="59"/>
      <c r="G161" s="72">
        <f t="shared" si="2"/>
        <v>0</v>
      </c>
      <c r="I161" s="37"/>
    </row>
    <row r="162" spans="1:9" s="36" customFormat="1" ht="38.25" x14ac:dyDescent="0.25">
      <c r="A162" s="42" t="s">
        <v>293</v>
      </c>
      <c r="B162" s="57" t="s">
        <v>294</v>
      </c>
      <c r="C162" s="49" t="s">
        <v>41</v>
      </c>
      <c r="D162" s="48">
        <v>15</v>
      </c>
      <c r="E162" s="73"/>
      <c r="F162" s="59"/>
      <c r="G162" s="72">
        <f t="shared" si="2"/>
        <v>0</v>
      </c>
      <c r="I162" s="37"/>
    </row>
    <row r="163" spans="1:9" s="36" customFormat="1" ht="89.25" x14ac:dyDescent="0.25">
      <c r="A163" s="42" t="s">
        <v>295</v>
      </c>
      <c r="B163" s="57" t="s">
        <v>296</v>
      </c>
      <c r="C163" s="49" t="s">
        <v>32</v>
      </c>
      <c r="D163" s="48">
        <v>12.3</v>
      </c>
      <c r="E163" s="73"/>
      <c r="F163" s="59"/>
      <c r="G163" s="72">
        <f t="shared" si="2"/>
        <v>0</v>
      </c>
      <c r="I163" s="37"/>
    </row>
    <row r="164" spans="1:9" s="36" customFormat="1" ht="102" x14ac:dyDescent="0.25">
      <c r="A164" s="42" t="s">
        <v>297</v>
      </c>
      <c r="B164" s="57" t="s">
        <v>298</v>
      </c>
      <c r="C164" s="49" t="s">
        <v>41</v>
      </c>
      <c r="D164" s="48">
        <v>6.5</v>
      </c>
      <c r="E164" s="73"/>
      <c r="F164" s="59"/>
      <c r="G164" s="72">
        <f t="shared" si="2"/>
        <v>0</v>
      </c>
      <c r="I164" s="37"/>
    </row>
    <row r="165" spans="1:9" s="36" customFormat="1" x14ac:dyDescent="0.25">
      <c r="A165" s="66" t="s">
        <v>299</v>
      </c>
      <c r="B165" s="66" t="s">
        <v>89</v>
      </c>
      <c r="C165" s="67"/>
      <c r="D165" s="68"/>
      <c r="E165" s="69"/>
      <c r="F165" s="70"/>
      <c r="G165" s="71">
        <f>SUM(G166:G167)</f>
        <v>0</v>
      </c>
      <c r="I165" s="37"/>
    </row>
    <row r="166" spans="1:9" s="36" customFormat="1" ht="153" x14ac:dyDescent="0.25">
      <c r="A166" s="42" t="s">
        <v>300</v>
      </c>
      <c r="B166" s="57" t="s">
        <v>301</v>
      </c>
      <c r="C166" s="49" t="s">
        <v>32</v>
      </c>
      <c r="D166" s="48">
        <v>15.5</v>
      </c>
      <c r="E166" s="73"/>
      <c r="F166" s="59"/>
      <c r="G166" s="72">
        <f t="shared" si="2"/>
        <v>0</v>
      </c>
      <c r="I166" s="37"/>
    </row>
    <row r="167" spans="1:9" s="36" customFormat="1" ht="89.25" x14ac:dyDescent="0.25">
      <c r="A167" s="42" t="s">
        <v>302</v>
      </c>
      <c r="B167" s="57" t="s">
        <v>303</v>
      </c>
      <c r="C167" s="49" t="s">
        <v>32</v>
      </c>
      <c r="D167" s="48">
        <v>15.5</v>
      </c>
      <c r="E167" s="73"/>
      <c r="F167" s="59"/>
      <c r="G167" s="72">
        <f t="shared" si="2"/>
        <v>0</v>
      </c>
      <c r="I167" s="37"/>
    </row>
    <row r="168" spans="1:9" s="36" customFormat="1" x14ac:dyDescent="0.25">
      <c r="A168" s="66" t="s">
        <v>304</v>
      </c>
      <c r="B168" s="66" t="s">
        <v>97</v>
      </c>
      <c r="C168" s="67"/>
      <c r="D168" s="68"/>
      <c r="E168" s="69"/>
      <c r="F168" s="70"/>
      <c r="G168" s="71">
        <f>+G169</f>
        <v>0</v>
      </c>
      <c r="I168" s="37"/>
    </row>
    <row r="169" spans="1:9" s="36" customFormat="1" x14ac:dyDescent="0.25">
      <c r="A169" s="63" t="s">
        <v>305</v>
      </c>
      <c r="B169" s="64" t="s">
        <v>99</v>
      </c>
      <c r="C169" s="34"/>
      <c r="D169" s="35"/>
      <c r="E169" s="34"/>
      <c r="F169" s="34"/>
      <c r="G169" s="65">
        <f>SUM(G170:G175)</f>
        <v>0</v>
      </c>
      <c r="I169" s="37"/>
    </row>
    <row r="170" spans="1:9" s="36" customFormat="1" ht="38.25" x14ac:dyDescent="0.25">
      <c r="A170" s="42" t="s">
        <v>306</v>
      </c>
      <c r="B170" s="57" t="s">
        <v>101</v>
      </c>
      <c r="C170" s="49" t="s">
        <v>32</v>
      </c>
      <c r="D170" s="48">
        <v>10</v>
      </c>
      <c r="E170" s="73"/>
      <c r="F170" s="59"/>
      <c r="G170" s="72">
        <f t="shared" si="2"/>
        <v>0</v>
      </c>
      <c r="I170" s="37"/>
    </row>
    <row r="171" spans="1:9" s="36" customFormat="1" ht="51" x14ac:dyDescent="0.25">
      <c r="A171" s="42" t="s">
        <v>307</v>
      </c>
      <c r="B171" s="57" t="s">
        <v>103</v>
      </c>
      <c r="C171" s="49" t="s">
        <v>41</v>
      </c>
      <c r="D171" s="48">
        <v>5.5</v>
      </c>
      <c r="E171" s="73"/>
      <c r="F171" s="59"/>
      <c r="G171" s="72">
        <f t="shared" si="2"/>
        <v>0</v>
      </c>
      <c r="I171" s="37"/>
    </row>
    <row r="172" spans="1:9" s="36" customFormat="1" ht="51" x14ac:dyDescent="0.25">
      <c r="A172" s="42" t="s">
        <v>308</v>
      </c>
      <c r="B172" s="57" t="s">
        <v>105</v>
      </c>
      <c r="C172" s="49" t="s">
        <v>41</v>
      </c>
      <c r="D172" s="48">
        <v>2.75</v>
      </c>
      <c r="E172" s="73"/>
      <c r="F172" s="59"/>
      <c r="G172" s="72">
        <f t="shared" si="2"/>
        <v>0</v>
      </c>
      <c r="I172" s="37"/>
    </row>
    <row r="173" spans="1:9" s="36" customFormat="1" ht="63.75" x14ac:dyDescent="0.25">
      <c r="A173" s="42" t="s">
        <v>309</v>
      </c>
      <c r="B173" s="57" t="s">
        <v>107</v>
      </c>
      <c r="C173" s="49" t="s">
        <v>108</v>
      </c>
      <c r="D173" s="48">
        <v>2.75</v>
      </c>
      <c r="E173" s="73"/>
      <c r="F173" s="59"/>
      <c r="G173" s="72">
        <f t="shared" si="2"/>
        <v>0</v>
      </c>
      <c r="I173" s="37"/>
    </row>
    <row r="174" spans="1:9" s="36" customFormat="1" ht="51" x14ac:dyDescent="0.25">
      <c r="A174" s="42" t="s">
        <v>310</v>
      </c>
      <c r="B174" s="57" t="s">
        <v>110</v>
      </c>
      <c r="C174" s="49" t="s">
        <v>108</v>
      </c>
      <c r="D174" s="48">
        <v>2.75</v>
      </c>
      <c r="E174" s="73"/>
      <c r="F174" s="59"/>
      <c r="G174" s="72">
        <f t="shared" si="2"/>
        <v>0</v>
      </c>
      <c r="I174" s="37"/>
    </row>
    <row r="175" spans="1:9" s="36" customFormat="1" ht="51" x14ac:dyDescent="0.25">
      <c r="A175" s="42" t="s">
        <v>311</v>
      </c>
      <c r="B175" s="57" t="s">
        <v>112</v>
      </c>
      <c r="C175" s="49" t="s">
        <v>113</v>
      </c>
      <c r="D175" s="48">
        <v>27.5</v>
      </c>
      <c r="E175" s="73"/>
      <c r="F175" s="59"/>
      <c r="G175" s="72">
        <f t="shared" si="2"/>
        <v>0</v>
      </c>
      <c r="I175" s="37"/>
    </row>
    <row r="176" spans="1:9" s="36" customFormat="1" x14ac:dyDescent="0.25">
      <c r="A176" s="66" t="s">
        <v>312</v>
      </c>
      <c r="B176" s="66" t="s">
        <v>115</v>
      </c>
      <c r="C176" s="67"/>
      <c r="D176" s="68"/>
      <c r="E176" s="69"/>
      <c r="F176" s="70"/>
      <c r="G176" s="71">
        <f>G177+G179+G182+G184</f>
        <v>0</v>
      </c>
      <c r="I176" s="37"/>
    </row>
    <row r="177" spans="1:9" s="36" customFormat="1" x14ac:dyDescent="0.25">
      <c r="A177" s="63" t="s">
        <v>313</v>
      </c>
      <c r="B177" s="64" t="s">
        <v>117</v>
      </c>
      <c r="C177" s="34"/>
      <c r="D177" s="35"/>
      <c r="E177" s="34"/>
      <c r="F177" s="34"/>
      <c r="G177" s="65">
        <f>SUM(G178)</f>
        <v>0</v>
      </c>
      <c r="I177" s="37"/>
    </row>
    <row r="178" spans="1:9" s="36" customFormat="1" ht="51" x14ac:dyDescent="0.25">
      <c r="A178" s="42" t="s">
        <v>314</v>
      </c>
      <c r="B178" s="57" t="s">
        <v>81</v>
      </c>
      <c r="C178" s="49" t="s">
        <v>32</v>
      </c>
      <c r="D178" s="48">
        <v>78.48</v>
      </c>
      <c r="E178" s="73"/>
      <c r="F178" s="59"/>
      <c r="G178" s="72">
        <f t="shared" si="2"/>
        <v>0</v>
      </c>
      <c r="I178" s="37"/>
    </row>
    <row r="179" spans="1:9" s="36" customFormat="1" x14ac:dyDescent="0.25">
      <c r="A179" s="63" t="s">
        <v>315</v>
      </c>
      <c r="B179" s="64" t="s">
        <v>29</v>
      </c>
      <c r="C179" s="34"/>
      <c r="D179" s="35"/>
      <c r="E179" s="34"/>
      <c r="F179" s="34"/>
      <c r="G179" s="65">
        <f>SUM(G180:G181)</f>
        <v>0</v>
      </c>
      <c r="I179" s="37"/>
    </row>
    <row r="180" spans="1:9" s="36" customFormat="1" ht="51" x14ac:dyDescent="0.25">
      <c r="A180" s="42" t="s">
        <v>316</v>
      </c>
      <c r="B180" s="57" t="s">
        <v>121</v>
      </c>
      <c r="C180" s="49" t="s">
        <v>44</v>
      </c>
      <c r="D180" s="48">
        <v>14</v>
      </c>
      <c r="E180" s="73"/>
      <c r="F180" s="59"/>
      <c r="G180" s="72">
        <f t="shared" si="2"/>
        <v>0</v>
      </c>
      <c r="I180" s="37"/>
    </row>
    <row r="181" spans="1:9" s="36" customFormat="1" ht="51" x14ac:dyDescent="0.25">
      <c r="A181" s="42" t="s">
        <v>317</v>
      </c>
      <c r="B181" s="57" t="s">
        <v>123</v>
      </c>
      <c r="C181" s="49" t="s">
        <v>32</v>
      </c>
      <c r="D181" s="48">
        <v>16</v>
      </c>
      <c r="E181" s="73"/>
      <c r="F181" s="59"/>
      <c r="G181" s="72">
        <f t="shared" si="2"/>
        <v>0</v>
      </c>
      <c r="I181" s="37"/>
    </row>
    <row r="182" spans="1:9" s="36" customFormat="1" x14ac:dyDescent="0.25">
      <c r="A182" s="63" t="s">
        <v>318</v>
      </c>
      <c r="B182" s="64" t="s">
        <v>125</v>
      </c>
      <c r="C182" s="34"/>
      <c r="D182" s="35"/>
      <c r="E182" s="34"/>
      <c r="F182" s="34"/>
      <c r="G182" s="65">
        <f>SUM(G183)</f>
        <v>0</v>
      </c>
      <c r="I182" s="37"/>
    </row>
    <row r="183" spans="1:9" s="36" customFormat="1" ht="89.25" x14ac:dyDescent="0.25">
      <c r="A183" s="42" t="s">
        <v>319</v>
      </c>
      <c r="B183" s="57" t="s">
        <v>127</v>
      </c>
      <c r="C183" s="49" t="s">
        <v>32</v>
      </c>
      <c r="D183" s="48">
        <v>66.290000000000006</v>
      </c>
      <c r="E183" s="73"/>
      <c r="F183" s="59"/>
      <c r="G183" s="72">
        <f t="shared" si="2"/>
        <v>0</v>
      </c>
      <c r="I183" s="37"/>
    </row>
    <row r="184" spans="1:9" s="36" customFormat="1" x14ac:dyDescent="0.25">
      <c r="A184" s="63" t="s">
        <v>320</v>
      </c>
      <c r="B184" s="64" t="s">
        <v>129</v>
      </c>
      <c r="C184" s="34"/>
      <c r="D184" s="35"/>
      <c r="E184" s="34"/>
      <c r="F184" s="34"/>
      <c r="G184" s="65">
        <f>SUM(G185:G197)</f>
        <v>0</v>
      </c>
      <c r="I184" s="37"/>
    </row>
    <row r="185" spans="1:9" s="36" customFormat="1" ht="76.5" x14ac:dyDescent="0.25">
      <c r="A185" s="42" t="s">
        <v>321</v>
      </c>
      <c r="B185" s="57" t="s">
        <v>131</v>
      </c>
      <c r="C185" s="49" t="s">
        <v>44</v>
      </c>
      <c r="D185" s="48">
        <v>4</v>
      </c>
      <c r="E185" s="73"/>
      <c r="F185" s="59"/>
      <c r="G185" s="72">
        <f t="shared" si="2"/>
        <v>0</v>
      </c>
      <c r="I185" s="37"/>
    </row>
    <row r="186" spans="1:9" s="36" customFormat="1" ht="89.25" x14ac:dyDescent="0.25">
      <c r="A186" s="42" t="s">
        <v>322</v>
      </c>
      <c r="B186" s="57" t="s">
        <v>133</v>
      </c>
      <c r="C186" s="49" t="s">
        <v>44</v>
      </c>
      <c r="D186" s="48">
        <v>6</v>
      </c>
      <c r="E186" s="73"/>
      <c r="F186" s="59"/>
      <c r="G186" s="72">
        <f t="shared" si="2"/>
        <v>0</v>
      </c>
      <c r="I186" s="37"/>
    </row>
    <row r="187" spans="1:9" s="36" customFormat="1" ht="38.25" x14ac:dyDescent="0.25">
      <c r="A187" s="42" t="s">
        <v>323</v>
      </c>
      <c r="B187" s="57" t="s">
        <v>135</v>
      </c>
      <c r="C187" s="49" t="s">
        <v>44</v>
      </c>
      <c r="D187" s="48">
        <v>4</v>
      </c>
      <c r="E187" s="73"/>
      <c r="F187" s="59"/>
      <c r="G187" s="72">
        <f t="shared" si="2"/>
        <v>0</v>
      </c>
      <c r="I187" s="37"/>
    </row>
    <row r="188" spans="1:9" s="36" customFormat="1" ht="38.25" x14ac:dyDescent="0.25">
      <c r="A188" s="42" t="s">
        <v>324</v>
      </c>
      <c r="B188" s="57" t="s">
        <v>137</v>
      </c>
      <c r="C188" s="49" t="s">
        <v>44</v>
      </c>
      <c r="D188" s="48">
        <v>6</v>
      </c>
      <c r="E188" s="73"/>
      <c r="F188" s="59"/>
      <c r="G188" s="72">
        <f t="shared" si="2"/>
        <v>0</v>
      </c>
      <c r="I188" s="37"/>
    </row>
    <row r="189" spans="1:9" s="36" customFormat="1" ht="38.25" x14ac:dyDescent="0.25">
      <c r="A189" s="42" t="s">
        <v>325</v>
      </c>
      <c r="B189" s="57" t="s">
        <v>139</v>
      </c>
      <c r="C189" s="49" t="s">
        <v>44</v>
      </c>
      <c r="D189" s="48">
        <v>8</v>
      </c>
      <c r="E189" s="73"/>
      <c r="F189" s="59"/>
      <c r="G189" s="72">
        <f t="shared" si="2"/>
        <v>0</v>
      </c>
      <c r="I189" s="37"/>
    </row>
    <row r="190" spans="1:9" s="36" customFormat="1" ht="51" x14ac:dyDescent="0.25">
      <c r="A190" s="42" t="s">
        <v>326</v>
      </c>
      <c r="B190" s="57" t="s">
        <v>141</v>
      </c>
      <c r="C190" s="49" t="s">
        <v>44</v>
      </c>
      <c r="D190" s="48">
        <v>2</v>
      </c>
      <c r="E190" s="73"/>
      <c r="F190" s="59"/>
      <c r="G190" s="72">
        <f t="shared" si="2"/>
        <v>0</v>
      </c>
      <c r="I190" s="37"/>
    </row>
    <row r="191" spans="1:9" s="36" customFormat="1" ht="63.75" x14ac:dyDescent="0.25">
      <c r="A191" s="42" t="s">
        <v>327</v>
      </c>
      <c r="B191" s="57" t="s">
        <v>143</v>
      </c>
      <c r="C191" s="49" t="s">
        <v>44</v>
      </c>
      <c r="D191" s="48">
        <v>6</v>
      </c>
      <c r="E191" s="73"/>
      <c r="F191" s="59"/>
      <c r="G191" s="72">
        <f t="shared" si="2"/>
        <v>0</v>
      </c>
      <c r="I191" s="37"/>
    </row>
    <row r="192" spans="1:9" s="36" customFormat="1" ht="51" x14ac:dyDescent="0.25">
      <c r="A192" s="42" t="s">
        <v>328</v>
      </c>
      <c r="B192" s="57" t="s">
        <v>145</v>
      </c>
      <c r="C192" s="49" t="s">
        <v>44</v>
      </c>
      <c r="D192" s="48">
        <v>4</v>
      </c>
      <c r="E192" s="73"/>
      <c r="F192" s="59"/>
      <c r="G192" s="72">
        <f t="shared" si="2"/>
        <v>0</v>
      </c>
      <c r="I192" s="37"/>
    </row>
    <row r="193" spans="1:9" s="36" customFormat="1" ht="51" x14ac:dyDescent="0.25">
      <c r="A193" s="42" t="s">
        <v>329</v>
      </c>
      <c r="B193" s="57" t="s">
        <v>147</v>
      </c>
      <c r="C193" s="49" t="s">
        <v>44</v>
      </c>
      <c r="D193" s="48">
        <v>12</v>
      </c>
      <c r="E193" s="73"/>
      <c r="F193" s="59"/>
      <c r="G193" s="72">
        <f t="shared" si="2"/>
        <v>0</v>
      </c>
      <c r="I193" s="37"/>
    </row>
    <row r="194" spans="1:9" s="36" customFormat="1" ht="51" x14ac:dyDescent="0.25">
      <c r="A194" s="42" t="s">
        <v>330</v>
      </c>
      <c r="B194" s="57" t="s">
        <v>149</v>
      </c>
      <c r="C194" s="49" t="s">
        <v>44</v>
      </c>
      <c r="D194" s="48">
        <v>4</v>
      </c>
      <c r="E194" s="73"/>
      <c r="F194" s="59"/>
      <c r="G194" s="72">
        <f t="shared" si="2"/>
        <v>0</v>
      </c>
      <c r="I194" s="37"/>
    </row>
    <row r="195" spans="1:9" s="36" customFormat="1" ht="25.5" x14ac:dyDescent="0.25">
      <c r="A195" s="42" t="s">
        <v>331</v>
      </c>
      <c r="B195" s="57" t="s">
        <v>151</v>
      </c>
      <c r="C195" s="49" t="s">
        <v>44</v>
      </c>
      <c r="D195" s="48">
        <v>4</v>
      </c>
      <c r="E195" s="73"/>
      <c r="F195" s="59"/>
      <c r="G195" s="72">
        <f t="shared" si="2"/>
        <v>0</v>
      </c>
      <c r="I195" s="37"/>
    </row>
    <row r="196" spans="1:9" s="36" customFormat="1" ht="51" x14ac:dyDescent="0.25">
      <c r="A196" s="42" t="s">
        <v>332</v>
      </c>
      <c r="B196" s="57" t="s">
        <v>153</v>
      </c>
      <c r="C196" s="49" t="s">
        <v>44</v>
      </c>
      <c r="D196" s="48">
        <v>4</v>
      </c>
      <c r="E196" s="73"/>
      <c r="F196" s="59"/>
      <c r="G196" s="72">
        <f t="shared" si="2"/>
        <v>0</v>
      </c>
      <c r="I196" s="37"/>
    </row>
    <row r="197" spans="1:9" s="36" customFormat="1" ht="38.25" x14ac:dyDescent="0.25">
      <c r="A197" s="42" t="s">
        <v>333</v>
      </c>
      <c r="B197" s="57" t="s">
        <v>155</v>
      </c>
      <c r="C197" s="49" t="s">
        <v>44</v>
      </c>
      <c r="D197" s="48">
        <v>4</v>
      </c>
      <c r="E197" s="73"/>
      <c r="F197" s="59"/>
      <c r="G197" s="72">
        <f t="shared" si="2"/>
        <v>0</v>
      </c>
      <c r="I197" s="37"/>
    </row>
    <row r="198" spans="1:9" s="36" customFormat="1" x14ac:dyDescent="0.25">
      <c r="A198" s="66" t="s">
        <v>334</v>
      </c>
      <c r="B198" s="66" t="s">
        <v>157</v>
      </c>
      <c r="C198" s="67"/>
      <c r="D198" s="68"/>
      <c r="E198" s="69"/>
      <c r="F198" s="70"/>
      <c r="G198" s="71">
        <f>SUM(G199:G202)</f>
        <v>0</v>
      </c>
      <c r="I198" s="37"/>
    </row>
    <row r="199" spans="1:9" s="36" customFormat="1" ht="38.25" x14ac:dyDescent="0.25">
      <c r="A199" s="42" t="s">
        <v>335</v>
      </c>
      <c r="B199" s="57" t="s">
        <v>336</v>
      </c>
      <c r="C199" s="49" t="s">
        <v>44</v>
      </c>
      <c r="D199" s="48">
        <v>36</v>
      </c>
      <c r="E199" s="73"/>
      <c r="F199" s="59"/>
      <c r="G199" s="72">
        <f t="shared" si="2"/>
        <v>0</v>
      </c>
      <c r="I199" s="37"/>
    </row>
    <row r="200" spans="1:9" s="36" customFormat="1" ht="51" x14ac:dyDescent="0.25">
      <c r="A200" s="42" t="s">
        <v>337</v>
      </c>
      <c r="B200" s="57" t="s">
        <v>338</v>
      </c>
      <c r="C200" s="49" t="s">
        <v>44</v>
      </c>
      <c r="D200" s="48">
        <v>36</v>
      </c>
      <c r="E200" s="73"/>
      <c r="F200" s="59"/>
      <c r="G200" s="72">
        <f t="shared" si="2"/>
        <v>0</v>
      </c>
      <c r="I200" s="37"/>
    </row>
    <row r="201" spans="1:9" s="36" customFormat="1" ht="38.25" x14ac:dyDescent="0.25">
      <c r="A201" s="42" t="s">
        <v>339</v>
      </c>
      <c r="B201" s="57" t="s">
        <v>340</v>
      </c>
      <c r="C201" s="49" t="s">
        <v>44</v>
      </c>
      <c r="D201" s="48">
        <v>10</v>
      </c>
      <c r="E201" s="73"/>
      <c r="F201" s="59"/>
      <c r="G201" s="72">
        <f t="shared" si="2"/>
        <v>0</v>
      </c>
      <c r="I201" s="37"/>
    </row>
    <row r="202" spans="1:9" s="36" customFormat="1" ht="63.75" x14ac:dyDescent="0.25">
      <c r="A202" s="42" t="s">
        <v>341</v>
      </c>
      <c r="B202" s="57" t="s">
        <v>178</v>
      </c>
      <c r="C202" s="49" t="s">
        <v>44</v>
      </c>
      <c r="D202" s="48">
        <v>10</v>
      </c>
      <c r="E202" s="73"/>
      <c r="F202" s="59"/>
      <c r="G202" s="72">
        <f t="shared" si="2"/>
        <v>0</v>
      </c>
      <c r="I202" s="37"/>
    </row>
    <row r="203" spans="1:9" s="36" customFormat="1" x14ac:dyDescent="0.25">
      <c r="A203" s="66" t="s">
        <v>342</v>
      </c>
      <c r="B203" s="66" t="s">
        <v>180</v>
      </c>
      <c r="C203" s="67"/>
      <c r="D203" s="68"/>
      <c r="E203" s="69"/>
      <c r="F203" s="70"/>
      <c r="G203" s="71">
        <f>G204+G206</f>
        <v>0</v>
      </c>
      <c r="I203" s="37"/>
    </row>
    <row r="204" spans="1:9" s="36" customFormat="1" x14ac:dyDescent="0.25">
      <c r="A204" s="63" t="s">
        <v>343</v>
      </c>
      <c r="B204" s="64" t="s">
        <v>117</v>
      </c>
      <c r="C204" s="34"/>
      <c r="D204" s="35"/>
      <c r="E204" s="34"/>
      <c r="F204" s="34"/>
      <c r="G204" s="65">
        <f>SUM(G205)</f>
        <v>0</v>
      </c>
      <c r="I204" s="37"/>
    </row>
    <row r="205" spans="1:9" s="36" customFormat="1" ht="63.75" x14ac:dyDescent="0.25">
      <c r="A205" s="42" t="s">
        <v>344</v>
      </c>
      <c r="B205" s="57" t="s">
        <v>183</v>
      </c>
      <c r="C205" s="49" t="s">
        <v>32</v>
      </c>
      <c r="D205" s="48">
        <v>227.62</v>
      </c>
      <c r="E205" s="73"/>
      <c r="F205" s="59"/>
      <c r="G205" s="72">
        <f t="shared" si="2"/>
        <v>0</v>
      </c>
      <c r="I205" s="37"/>
    </row>
    <row r="206" spans="1:9" s="36" customFormat="1" x14ac:dyDescent="0.25">
      <c r="A206" s="63" t="s">
        <v>345</v>
      </c>
      <c r="B206" s="64" t="s">
        <v>185</v>
      </c>
      <c r="C206" s="34"/>
      <c r="D206" s="35"/>
      <c r="E206" s="34"/>
      <c r="F206" s="34"/>
      <c r="G206" s="65">
        <f>SUM(G207)</f>
        <v>0</v>
      </c>
      <c r="I206" s="37"/>
    </row>
    <row r="207" spans="1:9" s="36" customFormat="1" ht="140.25" x14ac:dyDescent="0.25">
      <c r="A207" s="42" t="s">
        <v>346</v>
      </c>
      <c r="B207" s="57" t="s">
        <v>187</v>
      </c>
      <c r="C207" s="49" t="s">
        <v>32</v>
      </c>
      <c r="D207" s="48">
        <v>227.62</v>
      </c>
      <c r="E207" s="73"/>
      <c r="F207" s="59"/>
      <c r="G207" s="72">
        <f t="shared" ref="G207:G245" si="3">+E207*D207</f>
        <v>0</v>
      </c>
      <c r="I207" s="37"/>
    </row>
    <row r="208" spans="1:9" s="36" customFormat="1" x14ac:dyDescent="0.25">
      <c r="A208" s="66" t="s">
        <v>347</v>
      </c>
      <c r="B208" s="66" t="s">
        <v>189</v>
      </c>
      <c r="C208" s="67"/>
      <c r="D208" s="68"/>
      <c r="E208" s="69"/>
      <c r="F208" s="70"/>
      <c r="G208" s="71">
        <f>G209+G219+G229+G236+G240+G242</f>
        <v>0</v>
      </c>
      <c r="I208" s="37"/>
    </row>
    <row r="209" spans="1:9" s="36" customFormat="1" x14ac:dyDescent="0.25">
      <c r="A209" s="63" t="s">
        <v>348</v>
      </c>
      <c r="B209" s="64" t="s">
        <v>191</v>
      </c>
      <c r="C209" s="34"/>
      <c r="D209" s="35"/>
      <c r="E209" s="34"/>
      <c r="F209" s="34"/>
      <c r="G209" s="65">
        <f>SUM(G210:G218)</f>
        <v>0</v>
      </c>
      <c r="I209" s="37"/>
    </row>
    <row r="210" spans="1:9" s="36" customFormat="1" ht="38.25" x14ac:dyDescent="0.25">
      <c r="A210" s="42" t="s">
        <v>349</v>
      </c>
      <c r="B210" s="57" t="s">
        <v>350</v>
      </c>
      <c r="C210" s="49" t="s">
        <v>32</v>
      </c>
      <c r="D210" s="48">
        <v>318.92</v>
      </c>
      <c r="E210" s="73"/>
      <c r="F210" s="59"/>
      <c r="G210" s="72">
        <f t="shared" si="3"/>
        <v>0</v>
      </c>
      <c r="I210" s="37"/>
    </row>
    <row r="211" spans="1:9" s="36" customFormat="1" ht="38.25" x14ac:dyDescent="0.25">
      <c r="A211" s="42" t="s">
        <v>351</v>
      </c>
      <c r="B211" s="57" t="s">
        <v>352</v>
      </c>
      <c r="C211" s="49" t="s">
        <v>41</v>
      </c>
      <c r="D211" s="48">
        <v>30.32</v>
      </c>
      <c r="E211" s="73"/>
      <c r="F211" s="59"/>
      <c r="G211" s="72">
        <f t="shared" si="3"/>
        <v>0</v>
      </c>
      <c r="I211" s="37"/>
    </row>
    <row r="212" spans="1:9" s="36" customFormat="1" ht="38.25" x14ac:dyDescent="0.25">
      <c r="A212" s="42" t="s">
        <v>353</v>
      </c>
      <c r="B212" s="57" t="s">
        <v>354</v>
      </c>
      <c r="C212" s="49" t="s">
        <v>32</v>
      </c>
      <c r="D212" s="48">
        <v>52.84</v>
      </c>
      <c r="E212" s="73"/>
      <c r="F212" s="59"/>
      <c r="G212" s="72">
        <f t="shared" si="3"/>
        <v>0</v>
      </c>
      <c r="I212" s="37"/>
    </row>
    <row r="213" spans="1:9" s="36" customFormat="1" ht="38.25" x14ac:dyDescent="0.25">
      <c r="A213" s="42" t="s">
        <v>355</v>
      </c>
      <c r="B213" s="57" t="s">
        <v>356</v>
      </c>
      <c r="C213" s="49" t="s">
        <v>108</v>
      </c>
      <c r="D213" s="48">
        <v>7.65</v>
      </c>
      <c r="E213" s="73"/>
      <c r="F213" s="59"/>
      <c r="G213" s="72">
        <f t="shared" si="3"/>
        <v>0</v>
      </c>
      <c r="I213" s="37"/>
    </row>
    <row r="214" spans="1:9" s="36" customFormat="1" ht="38.25" x14ac:dyDescent="0.25">
      <c r="A214" s="42" t="s">
        <v>357</v>
      </c>
      <c r="B214" s="57" t="s">
        <v>358</v>
      </c>
      <c r="C214" s="49" t="s">
        <v>108</v>
      </c>
      <c r="D214" s="48">
        <v>6.12</v>
      </c>
      <c r="E214" s="73"/>
      <c r="F214" s="59"/>
      <c r="G214" s="72">
        <f t="shared" si="3"/>
        <v>0</v>
      </c>
      <c r="I214" s="37"/>
    </row>
    <row r="215" spans="1:9" s="36" customFormat="1" ht="51" x14ac:dyDescent="0.25">
      <c r="A215" s="42" t="s">
        <v>359</v>
      </c>
      <c r="B215" s="57" t="s">
        <v>360</v>
      </c>
      <c r="C215" s="49" t="s">
        <v>32</v>
      </c>
      <c r="D215" s="48">
        <v>16.3</v>
      </c>
      <c r="E215" s="73"/>
      <c r="F215" s="59"/>
      <c r="G215" s="72">
        <f t="shared" si="3"/>
        <v>0</v>
      </c>
      <c r="I215" s="37"/>
    </row>
    <row r="216" spans="1:9" s="36" customFormat="1" ht="51" x14ac:dyDescent="0.25">
      <c r="A216" s="42" t="s">
        <v>361</v>
      </c>
      <c r="B216" s="57" t="s">
        <v>362</v>
      </c>
      <c r="C216" s="49" t="s">
        <v>108</v>
      </c>
      <c r="D216" s="48">
        <v>19.510000000000002</v>
      </c>
      <c r="E216" s="73"/>
      <c r="F216" s="59"/>
      <c r="G216" s="72">
        <f t="shared" si="3"/>
        <v>0</v>
      </c>
      <c r="I216" s="37"/>
    </row>
    <row r="217" spans="1:9" s="36" customFormat="1" ht="51" x14ac:dyDescent="0.25">
      <c r="A217" s="42" t="s">
        <v>363</v>
      </c>
      <c r="B217" s="57" t="s">
        <v>364</v>
      </c>
      <c r="C217" s="49" t="s">
        <v>113</v>
      </c>
      <c r="D217" s="48">
        <v>195.1</v>
      </c>
      <c r="E217" s="73"/>
      <c r="F217" s="59"/>
      <c r="G217" s="72">
        <f t="shared" si="3"/>
        <v>0</v>
      </c>
      <c r="I217" s="37"/>
    </row>
    <row r="218" spans="1:9" s="36" customFormat="1" ht="51" x14ac:dyDescent="0.25">
      <c r="A218" s="42" t="s">
        <v>365</v>
      </c>
      <c r="B218" s="57" t="s">
        <v>366</v>
      </c>
      <c r="C218" s="49" t="s">
        <v>108</v>
      </c>
      <c r="D218" s="48">
        <v>4.0999999999999996</v>
      </c>
      <c r="E218" s="73"/>
      <c r="F218" s="59"/>
      <c r="G218" s="72">
        <f t="shared" si="3"/>
        <v>0</v>
      </c>
      <c r="I218" s="37"/>
    </row>
    <row r="219" spans="1:9" s="36" customFormat="1" x14ac:dyDescent="0.25">
      <c r="A219" s="63" t="s">
        <v>367</v>
      </c>
      <c r="B219" s="64" t="s">
        <v>89</v>
      </c>
      <c r="C219" s="34"/>
      <c r="D219" s="35"/>
      <c r="E219" s="34"/>
      <c r="F219" s="34"/>
      <c r="G219" s="65">
        <f>SUM(G220:G228)</f>
        <v>0</v>
      </c>
      <c r="I219" s="37"/>
    </row>
    <row r="220" spans="1:9" s="36" customFormat="1" ht="63.75" x14ac:dyDescent="0.25">
      <c r="A220" s="42" t="s">
        <v>368</v>
      </c>
      <c r="B220" s="57" t="s">
        <v>369</v>
      </c>
      <c r="C220" s="49" t="s">
        <v>108</v>
      </c>
      <c r="D220" s="48">
        <v>4.0999999999999996</v>
      </c>
      <c r="E220" s="73"/>
      <c r="F220" s="59"/>
      <c r="G220" s="72">
        <f t="shared" si="3"/>
        <v>0</v>
      </c>
      <c r="I220" s="37"/>
    </row>
    <row r="221" spans="1:9" s="36" customFormat="1" ht="63.75" x14ac:dyDescent="0.25">
      <c r="A221" s="42" t="s">
        <v>370</v>
      </c>
      <c r="B221" s="57" t="s">
        <v>371</v>
      </c>
      <c r="C221" s="49" t="s">
        <v>41</v>
      </c>
      <c r="D221" s="48">
        <v>12.6</v>
      </c>
      <c r="E221" s="73"/>
      <c r="F221" s="59"/>
      <c r="G221" s="72">
        <f t="shared" si="3"/>
        <v>0</v>
      </c>
      <c r="I221" s="37"/>
    </row>
    <row r="222" spans="1:9" s="36" customFormat="1" ht="63.75" x14ac:dyDescent="0.25">
      <c r="A222" s="42" t="s">
        <v>372</v>
      </c>
      <c r="B222" s="57" t="s">
        <v>373</v>
      </c>
      <c r="C222" s="49" t="s">
        <v>41</v>
      </c>
      <c r="D222" s="48">
        <v>12.6</v>
      </c>
      <c r="E222" s="73"/>
      <c r="F222" s="59"/>
      <c r="G222" s="72">
        <f t="shared" si="3"/>
        <v>0</v>
      </c>
      <c r="I222" s="37"/>
    </row>
    <row r="223" spans="1:9" s="36" customFormat="1" ht="63.75" x14ac:dyDescent="0.25">
      <c r="A223" s="42" t="s">
        <v>374</v>
      </c>
      <c r="B223" s="57" t="s">
        <v>375</v>
      </c>
      <c r="C223" s="49" t="s">
        <v>41</v>
      </c>
      <c r="D223" s="48">
        <v>51.24</v>
      </c>
      <c r="E223" s="73"/>
      <c r="F223" s="59"/>
      <c r="G223" s="72">
        <f t="shared" si="3"/>
        <v>0</v>
      </c>
      <c r="I223" s="37"/>
    </row>
    <row r="224" spans="1:9" s="36" customFormat="1" ht="63.75" x14ac:dyDescent="0.25">
      <c r="A224" s="42" t="s">
        <v>376</v>
      </c>
      <c r="B224" s="57" t="s">
        <v>377</v>
      </c>
      <c r="C224" s="49" t="s">
        <v>41</v>
      </c>
      <c r="D224" s="48">
        <v>12.6</v>
      </c>
      <c r="E224" s="73"/>
      <c r="F224" s="59"/>
      <c r="G224" s="72">
        <f t="shared" si="3"/>
        <v>0</v>
      </c>
      <c r="I224" s="37"/>
    </row>
    <row r="225" spans="1:9" s="36" customFormat="1" ht="63.75" x14ac:dyDescent="0.25">
      <c r="A225" s="42" t="s">
        <v>378</v>
      </c>
      <c r="B225" s="57" t="s">
        <v>379</v>
      </c>
      <c r="C225" s="49" t="s">
        <v>32</v>
      </c>
      <c r="D225" s="48">
        <v>13.2</v>
      </c>
      <c r="E225" s="73"/>
      <c r="F225" s="59"/>
      <c r="G225" s="72">
        <f t="shared" si="3"/>
        <v>0</v>
      </c>
      <c r="I225" s="37"/>
    </row>
    <row r="226" spans="1:9" s="36" customFormat="1" ht="63.75" x14ac:dyDescent="0.25">
      <c r="A226" s="42" t="s">
        <v>380</v>
      </c>
      <c r="B226" s="57" t="s">
        <v>381</v>
      </c>
      <c r="C226" s="49" t="s">
        <v>32</v>
      </c>
      <c r="D226" s="48">
        <v>13.2</v>
      </c>
      <c r="E226" s="73"/>
      <c r="F226" s="59"/>
      <c r="G226" s="72">
        <f t="shared" si="3"/>
        <v>0</v>
      </c>
      <c r="I226" s="37"/>
    </row>
    <row r="227" spans="1:9" s="36" customFormat="1" ht="63.75" x14ac:dyDescent="0.25">
      <c r="A227" s="42" t="s">
        <v>382</v>
      </c>
      <c r="B227" s="57" t="s">
        <v>383</v>
      </c>
      <c r="C227" s="49" t="s">
        <v>32</v>
      </c>
      <c r="D227" s="48">
        <v>94.08</v>
      </c>
      <c r="E227" s="73"/>
      <c r="F227" s="59"/>
      <c r="G227" s="72">
        <f t="shared" si="3"/>
        <v>0</v>
      </c>
      <c r="I227" s="37"/>
    </row>
    <row r="228" spans="1:9" s="36" customFormat="1" ht="63.75" x14ac:dyDescent="0.25">
      <c r="A228" s="42" t="s">
        <v>384</v>
      </c>
      <c r="B228" s="57" t="s">
        <v>385</v>
      </c>
      <c r="C228" s="49" t="s">
        <v>32</v>
      </c>
      <c r="D228" s="48">
        <v>10.199999999999999</v>
      </c>
      <c r="E228" s="73"/>
      <c r="F228" s="59"/>
      <c r="G228" s="72">
        <f t="shared" si="3"/>
        <v>0</v>
      </c>
      <c r="I228" s="37"/>
    </row>
    <row r="229" spans="1:9" s="36" customFormat="1" x14ac:dyDescent="0.25">
      <c r="A229" s="63" t="s">
        <v>386</v>
      </c>
      <c r="B229" s="64" t="s">
        <v>225</v>
      </c>
      <c r="C229" s="34"/>
      <c r="D229" s="35"/>
      <c r="E229" s="34"/>
      <c r="F229" s="34"/>
      <c r="G229" s="65">
        <f>SUM(G230:G235)</f>
        <v>0</v>
      </c>
      <c r="I229" s="37"/>
    </row>
    <row r="230" spans="1:9" s="36" customFormat="1" ht="51" x14ac:dyDescent="0.25">
      <c r="A230" s="42" t="s">
        <v>387</v>
      </c>
      <c r="B230" s="57" t="s">
        <v>388</v>
      </c>
      <c r="C230" s="49" t="s">
        <v>108</v>
      </c>
      <c r="D230" s="48">
        <v>4.43</v>
      </c>
      <c r="E230" s="73"/>
      <c r="F230" s="59"/>
      <c r="G230" s="72">
        <f t="shared" si="3"/>
        <v>0</v>
      </c>
      <c r="I230" s="37"/>
    </row>
    <row r="231" spans="1:9" s="36" customFormat="1" ht="51" x14ac:dyDescent="0.25">
      <c r="A231" s="42" t="s">
        <v>389</v>
      </c>
      <c r="B231" s="57" t="s">
        <v>390</v>
      </c>
      <c r="C231" s="49" t="s">
        <v>32</v>
      </c>
      <c r="D231" s="48">
        <v>29.54</v>
      </c>
      <c r="E231" s="73"/>
      <c r="F231" s="59"/>
      <c r="G231" s="72">
        <f t="shared" si="3"/>
        <v>0</v>
      </c>
      <c r="I231" s="37"/>
    </row>
    <row r="232" spans="1:9" s="36" customFormat="1" ht="51" x14ac:dyDescent="0.25">
      <c r="A232" s="42" t="s">
        <v>391</v>
      </c>
      <c r="B232" s="57" t="s">
        <v>392</v>
      </c>
      <c r="C232" s="49" t="s">
        <v>32</v>
      </c>
      <c r="D232" s="48">
        <v>6.2</v>
      </c>
      <c r="E232" s="73"/>
      <c r="F232" s="59"/>
      <c r="G232" s="72">
        <f t="shared" si="3"/>
        <v>0</v>
      </c>
      <c r="I232" s="37"/>
    </row>
    <row r="233" spans="1:9" s="36" customFormat="1" ht="69.75" customHeight="1" x14ac:dyDescent="0.25">
      <c r="A233" s="42" t="s">
        <v>393</v>
      </c>
      <c r="B233" s="57" t="s">
        <v>394</v>
      </c>
      <c r="C233" s="49" t="s">
        <v>41</v>
      </c>
      <c r="D233" s="48">
        <v>36.93</v>
      </c>
      <c r="E233" s="73"/>
      <c r="F233" s="59"/>
      <c r="G233" s="72">
        <f t="shared" si="3"/>
        <v>0</v>
      </c>
      <c r="I233" s="37"/>
    </row>
    <row r="234" spans="1:9" s="36" customFormat="1" ht="63.75" x14ac:dyDescent="0.25">
      <c r="A234" s="42" t="s">
        <v>395</v>
      </c>
      <c r="B234" s="57" t="s">
        <v>396</v>
      </c>
      <c r="C234" s="49" t="s">
        <v>41</v>
      </c>
      <c r="D234" s="48">
        <v>4.3</v>
      </c>
      <c r="E234" s="73"/>
      <c r="F234" s="59"/>
      <c r="G234" s="72">
        <f t="shared" si="3"/>
        <v>0</v>
      </c>
      <c r="I234" s="37"/>
    </row>
    <row r="235" spans="1:9" s="36" customFormat="1" ht="76.5" x14ac:dyDescent="0.25">
      <c r="A235" s="42" t="s">
        <v>397</v>
      </c>
      <c r="B235" s="57" t="s">
        <v>398</v>
      </c>
      <c r="C235" s="49" t="s">
        <v>41</v>
      </c>
      <c r="D235" s="48">
        <v>62</v>
      </c>
      <c r="E235" s="73"/>
      <c r="F235" s="59"/>
      <c r="G235" s="72">
        <f t="shared" si="3"/>
        <v>0</v>
      </c>
      <c r="I235" s="37"/>
    </row>
    <row r="236" spans="1:9" s="36" customFormat="1" x14ac:dyDescent="0.25">
      <c r="A236" s="63" t="s">
        <v>399</v>
      </c>
      <c r="B236" s="64" t="s">
        <v>237</v>
      </c>
      <c r="C236" s="34"/>
      <c r="D236" s="35"/>
      <c r="E236" s="34"/>
      <c r="F236" s="34"/>
      <c r="G236" s="65">
        <f>SUM(G237:G239)</f>
        <v>0</v>
      </c>
      <c r="I236" s="37"/>
    </row>
    <row r="237" spans="1:9" s="36" customFormat="1" ht="63.75" x14ac:dyDescent="0.25">
      <c r="A237" s="42" t="s">
        <v>400</v>
      </c>
      <c r="B237" s="57" t="s">
        <v>401</v>
      </c>
      <c r="C237" s="49" t="s">
        <v>41</v>
      </c>
      <c r="D237" s="48">
        <v>25.32</v>
      </c>
      <c r="E237" s="73"/>
      <c r="F237" s="59"/>
      <c r="G237" s="72">
        <f t="shared" si="3"/>
        <v>0</v>
      </c>
      <c r="I237" s="37"/>
    </row>
    <row r="238" spans="1:9" s="36" customFormat="1" ht="51" x14ac:dyDescent="0.25">
      <c r="A238" s="42" t="s">
        <v>402</v>
      </c>
      <c r="B238" s="57" t="s">
        <v>403</v>
      </c>
      <c r="C238" s="49" t="s">
        <v>44</v>
      </c>
      <c r="D238" s="48">
        <v>1</v>
      </c>
      <c r="E238" s="73"/>
      <c r="F238" s="59"/>
      <c r="G238" s="72">
        <f t="shared" si="3"/>
        <v>0</v>
      </c>
      <c r="I238" s="37"/>
    </row>
    <row r="239" spans="1:9" s="36" customFormat="1" ht="38.25" x14ac:dyDescent="0.25">
      <c r="A239" s="42" t="s">
        <v>404</v>
      </c>
      <c r="B239" s="57" t="s">
        <v>405</v>
      </c>
      <c r="C239" s="49" t="s">
        <v>41</v>
      </c>
      <c r="D239" s="48">
        <v>12</v>
      </c>
      <c r="E239" s="73"/>
      <c r="F239" s="59"/>
      <c r="G239" s="72">
        <f t="shared" si="3"/>
        <v>0</v>
      </c>
      <c r="I239" s="37"/>
    </row>
    <row r="240" spans="1:9" s="36" customFormat="1" x14ac:dyDescent="0.25">
      <c r="A240" s="63" t="s">
        <v>406</v>
      </c>
      <c r="B240" s="64" t="s">
        <v>247</v>
      </c>
      <c r="C240" s="34"/>
      <c r="D240" s="35"/>
      <c r="E240" s="34"/>
      <c r="F240" s="34"/>
      <c r="G240" s="65">
        <f>SUM(G241)</f>
        <v>0</v>
      </c>
      <c r="I240" s="37"/>
    </row>
    <row r="241" spans="1:9" s="36" customFormat="1" ht="76.5" x14ac:dyDescent="0.25">
      <c r="A241" s="42" t="s">
        <v>407</v>
      </c>
      <c r="B241" s="57" t="s">
        <v>249</v>
      </c>
      <c r="C241" s="49" t="s">
        <v>32</v>
      </c>
      <c r="D241" s="48">
        <v>10.25</v>
      </c>
      <c r="E241" s="73"/>
      <c r="F241" s="59"/>
      <c r="G241" s="72">
        <f t="shared" si="3"/>
        <v>0</v>
      </c>
      <c r="I241" s="37"/>
    </row>
    <row r="242" spans="1:9" s="36" customFormat="1" x14ac:dyDescent="0.25">
      <c r="A242" s="63" t="s">
        <v>408</v>
      </c>
      <c r="B242" s="64" t="s">
        <v>251</v>
      </c>
      <c r="C242" s="34"/>
      <c r="D242" s="35"/>
      <c r="E242" s="34"/>
      <c r="F242" s="34"/>
      <c r="G242" s="65">
        <f>SUM(G243)</f>
        <v>0</v>
      </c>
      <c r="I242" s="37"/>
    </row>
    <row r="243" spans="1:9" s="36" customFormat="1" ht="318.75" x14ac:dyDescent="0.25">
      <c r="A243" s="42" t="s">
        <v>409</v>
      </c>
      <c r="B243" s="57" t="s">
        <v>253</v>
      </c>
      <c r="C243" s="49" t="s">
        <v>44</v>
      </c>
      <c r="D243" s="48">
        <v>1</v>
      </c>
      <c r="E243" s="73"/>
      <c r="F243" s="59"/>
      <c r="G243" s="72">
        <f t="shared" si="3"/>
        <v>0</v>
      </c>
      <c r="I243" s="37"/>
    </row>
    <row r="244" spans="1:9" s="36" customFormat="1" x14ac:dyDescent="0.25">
      <c r="A244" s="66" t="s">
        <v>410</v>
      </c>
      <c r="B244" s="66" t="s">
        <v>255</v>
      </c>
      <c r="C244" s="67"/>
      <c r="D244" s="68"/>
      <c r="E244" s="69"/>
      <c r="F244" s="70"/>
      <c r="G244" s="71">
        <f>SUM(G245)</f>
        <v>0</v>
      </c>
      <c r="I244" s="37"/>
    </row>
    <row r="245" spans="1:9" s="36" customFormat="1" ht="25.5" x14ac:dyDescent="0.25">
      <c r="A245" s="42" t="s">
        <v>411</v>
      </c>
      <c r="B245" s="57" t="s">
        <v>257</v>
      </c>
      <c r="C245" s="49" t="s">
        <v>32</v>
      </c>
      <c r="D245" s="48">
        <v>318.92</v>
      </c>
      <c r="E245" s="73"/>
      <c r="F245" s="59"/>
      <c r="G245" s="72">
        <f t="shared" si="3"/>
        <v>0</v>
      </c>
      <c r="I245" s="37"/>
    </row>
    <row r="246" spans="1:9" s="36" customFormat="1" ht="15.75" x14ac:dyDescent="0.25">
      <c r="A246" s="52"/>
      <c r="B246" s="53" t="s">
        <v>23</v>
      </c>
      <c r="C246" s="54"/>
      <c r="D246" s="82"/>
      <c r="E246" s="52"/>
      <c r="F246" s="52"/>
      <c r="G246" s="52">
        <f>D246*E246</f>
        <v>0</v>
      </c>
      <c r="I246" s="37"/>
    </row>
    <row r="247" spans="1:9" s="36" customFormat="1" ht="30" customHeight="1" x14ac:dyDescent="0.25">
      <c r="A247" s="34"/>
      <c r="B247" s="96" t="str">
        <f>+B17</f>
        <v>Rehabilitación del Centro de Salud Corcovado, CLUES JCSSA000701 en el municipio de Autlán de Navarro, Jalisco y rehabilitación del Centro de Salud El Aguacate, CLUES JCSSA001285 en el municipio de Cihuatlán, Jalisco.</v>
      </c>
      <c r="C247" s="96"/>
      <c r="D247" s="96"/>
      <c r="E247" s="96"/>
      <c r="F247" s="96"/>
      <c r="G247" s="34">
        <f>+G17</f>
        <v>0</v>
      </c>
      <c r="I247" s="37"/>
    </row>
    <row r="248" spans="1:9" s="36" customFormat="1" ht="25.5" x14ac:dyDescent="0.25">
      <c r="A248" s="81" t="s">
        <v>14</v>
      </c>
      <c r="B248" s="55" t="str">
        <f t="shared" ref="B248:B279" si="4">+VLOOKUP($A248,$A$18:$G$245,2,0)</f>
        <v>Rehabilitación del Centro de Salud Corcovado, CLUES JCSSA000701 en el municipio de Autlán de Navarro, Jalisco</v>
      </c>
      <c r="C248" s="34"/>
      <c r="D248" s="35"/>
      <c r="E248" s="34"/>
      <c r="F248" s="34"/>
      <c r="G248" s="56">
        <f>G249+G252+G253+G254+G255+G257+G262+G263+G266+G273</f>
        <v>0</v>
      </c>
      <c r="I248" s="37"/>
    </row>
    <row r="249" spans="1:9" s="36" customFormat="1" x14ac:dyDescent="0.25">
      <c r="A249" s="66" t="s">
        <v>15</v>
      </c>
      <c r="B249" s="66" t="str">
        <f t="shared" si="4"/>
        <v>PUERTAS Y VENTANAS</v>
      </c>
      <c r="C249" s="67"/>
      <c r="D249" s="68"/>
      <c r="E249" s="69"/>
      <c r="F249" s="70"/>
      <c r="G249" s="71">
        <f t="shared" ref="G249:G273" si="5">+VLOOKUP($A249,$A$18:$G$245,7,0)</f>
        <v>0</v>
      </c>
      <c r="I249" s="37"/>
    </row>
    <row r="250" spans="1:9" s="36" customFormat="1" x14ac:dyDescent="0.25">
      <c r="A250" s="63" t="s">
        <v>24</v>
      </c>
      <c r="B250" s="64" t="str">
        <f t="shared" si="4"/>
        <v>DESMANTELAMIENTO</v>
      </c>
      <c r="C250" s="34"/>
      <c r="D250" s="35"/>
      <c r="E250" s="34"/>
      <c r="F250" s="34"/>
      <c r="G250" s="65">
        <f t="shared" si="5"/>
        <v>0</v>
      </c>
      <c r="I250" s="37"/>
    </row>
    <row r="251" spans="1:9" s="36" customFormat="1" x14ac:dyDescent="0.25">
      <c r="A251" s="63" t="s">
        <v>37</v>
      </c>
      <c r="B251" s="64" t="str">
        <f t="shared" si="4"/>
        <v>PUERTA Y VENTANA</v>
      </c>
      <c r="C251" s="34"/>
      <c r="D251" s="35"/>
      <c r="E251" s="34"/>
      <c r="F251" s="34"/>
      <c r="G251" s="65">
        <f t="shared" si="5"/>
        <v>0</v>
      </c>
      <c r="I251" s="37"/>
    </row>
    <row r="252" spans="1:9" s="36" customFormat="1" x14ac:dyDescent="0.25">
      <c r="A252" s="66" t="s">
        <v>68</v>
      </c>
      <c r="B252" s="66" t="str">
        <f t="shared" si="4"/>
        <v>PINTURA</v>
      </c>
      <c r="C252" s="67"/>
      <c r="D252" s="68"/>
      <c r="E252" s="69"/>
      <c r="F252" s="70"/>
      <c r="G252" s="71">
        <f t="shared" si="5"/>
        <v>0</v>
      </c>
      <c r="I252" s="37"/>
    </row>
    <row r="253" spans="1:9" s="36" customFormat="1" x14ac:dyDescent="0.25">
      <c r="A253" s="66" t="s">
        <v>78</v>
      </c>
      <c r="B253" s="66" t="str">
        <f t="shared" si="4"/>
        <v>PISOS</v>
      </c>
      <c r="C253" s="67"/>
      <c r="D253" s="68"/>
      <c r="E253" s="69"/>
      <c r="F253" s="70"/>
      <c r="G253" s="71">
        <f t="shared" si="5"/>
        <v>0</v>
      </c>
      <c r="I253" s="37"/>
    </row>
    <row r="254" spans="1:9" s="36" customFormat="1" x14ac:dyDescent="0.25">
      <c r="A254" s="66" t="s">
        <v>88</v>
      </c>
      <c r="B254" s="66" t="str">
        <f t="shared" si="4"/>
        <v>MUROS</v>
      </c>
      <c r="C254" s="67"/>
      <c r="D254" s="68"/>
      <c r="E254" s="69"/>
      <c r="F254" s="70"/>
      <c r="G254" s="71">
        <f t="shared" si="5"/>
        <v>0</v>
      </c>
      <c r="I254" s="37"/>
    </row>
    <row r="255" spans="1:9" s="36" customFormat="1" x14ac:dyDescent="0.25">
      <c r="A255" s="66" t="s">
        <v>96</v>
      </c>
      <c r="B255" s="66" t="str">
        <f t="shared" si="4"/>
        <v>INSTALACION HIDRO-SANITARIA</v>
      </c>
      <c r="C255" s="67"/>
      <c r="D255" s="68"/>
      <c r="E255" s="69"/>
      <c r="F255" s="70"/>
      <c r="G255" s="71">
        <f t="shared" si="5"/>
        <v>0</v>
      </c>
      <c r="I255" s="37"/>
    </row>
    <row r="256" spans="1:9" s="36" customFormat="1" x14ac:dyDescent="0.25">
      <c r="A256" s="63" t="s">
        <v>98</v>
      </c>
      <c r="B256" s="64" t="str">
        <f t="shared" si="4"/>
        <v>LINEA PRINCIPAL</v>
      </c>
      <c r="C256" s="34"/>
      <c r="D256" s="35"/>
      <c r="E256" s="34"/>
      <c r="F256" s="34"/>
      <c r="G256" s="65">
        <f t="shared" si="5"/>
        <v>0</v>
      </c>
      <c r="I256" s="37"/>
    </row>
    <row r="257" spans="1:9" s="36" customFormat="1" x14ac:dyDescent="0.25">
      <c r="A257" s="66" t="s">
        <v>114</v>
      </c>
      <c r="B257" s="66" t="str">
        <f t="shared" si="4"/>
        <v>BAÑOS</v>
      </c>
      <c r="C257" s="67"/>
      <c r="D257" s="68"/>
      <c r="E257" s="69"/>
      <c r="F257" s="70"/>
      <c r="G257" s="71">
        <f t="shared" si="5"/>
        <v>0</v>
      </c>
      <c r="I257" s="37"/>
    </row>
    <row r="258" spans="1:9" s="36" customFormat="1" x14ac:dyDescent="0.25">
      <c r="A258" s="63" t="s">
        <v>116</v>
      </c>
      <c r="B258" s="64" t="str">
        <f t="shared" si="4"/>
        <v>DEMOLICION</v>
      </c>
      <c r="C258" s="34"/>
      <c r="D258" s="35"/>
      <c r="E258" s="34"/>
      <c r="F258" s="34"/>
      <c r="G258" s="65">
        <f t="shared" si="5"/>
        <v>0</v>
      </c>
      <c r="I258" s="37"/>
    </row>
    <row r="259" spans="1:9" s="36" customFormat="1" x14ac:dyDescent="0.25">
      <c r="A259" s="63" t="s">
        <v>119</v>
      </c>
      <c r="B259" s="64" t="str">
        <f t="shared" si="4"/>
        <v>DESMANTELAMIENTO</v>
      </c>
      <c r="C259" s="34"/>
      <c r="D259" s="35"/>
      <c r="E259" s="34"/>
      <c r="F259" s="34"/>
      <c r="G259" s="65">
        <f t="shared" si="5"/>
        <v>0</v>
      </c>
      <c r="I259" s="37"/>
    </row>
    <row r="260" spans="1:9" s="36" customFormat="1" x14ac:dyDescent="0.25">
      <c r="A260" s="63" t="s">
        <v>124</v>
      </c>
      <c r="B260" s="64" t="str">
        <f t="shared" si="4"/>
        <v>SUMINISTRO Y COLOCACION DE PISO</v>
      </c>
      <c r="C260" s="34"/>
      <c r="D260" s="35"/>
      <c r="E260" s="34"/>
      <c r="F260" s="34"/>
      <c r="G260" s="65">
        <f t="shared" si="5"/>
        <v>0</v>
      </c>
      <c r="I260" s="37"/>
    </row>
    <row r="261" spans="1:9" s="36" customFormat="1" x14ac:dyDescent="0.25">
      <c r="A261" s="63" t="s">
        <v>128</v>
      </c>
      <c r="B261" s="64" t="str">
        <f t="shared" si="4"/>
        <v>MUEBLES DE BAÑO, ACCESORIOS Y EQUIPO</v>
      </c>
      <c r="C261" s="34"/>
      <c r="D261" s="35"/>
      <c r="E261" s="34"/>
      <c r="F261" s="34"/>
      <c r="G261" s="65">
        <f t="shared" si="5"/>
        <v>0</v>
      </c>
      <c r="I261" s="37"/>
    </row>
    <row r="262" spans="1:9" s="36" customFormat="1" x14ac:dyDescent="0.25">
      <c r="A262" s="66" t="s">
        <v>156</v>
      </c>
      <c r="B262" s="66" t="str">
        <f t="shared" si="4"/>
        <v>INSTALACIÓN ELÉCTRICA</v>
      </c>
      <c r="C262" s="67"/>
      <c r="D262" s="68"/>
      <c r="E262" s="69"/>
      <c r="F262" s="70"/>
      <c r="G262" s="71">
        <f t="shared" si="5"/>
        <v>0</v>
      </c>
      <c r="I262" s="37"/>
    </row>
    <row r="263" spans="1:9" s="36" customFormat="1" x14ac:dyDescent="0.25">
      <c r="A263" s="66" t="s">
        <v>179</v>
      </c>
      <c r="B263" s="66" t="str">
        <f t="shared" si="4"/>
        <v>AZOTEA</v>
      </c>
      <c r="C263" s="67"/>
      <c r="D263" s="68"/>
      <c r="E263" s="69"/>
      <c r="F263" s="70"/>
      <c r="G263" s="71">
        <f t="shared" si="5"/>
        <v>0</v>
      </c>
      <c r="I263" s="37"/>
    </row>
    <row r="264" spans="1:9" s="36" customFormat="1" x14ac:dyDescent="0.25">
      <c r="A264" s="63" t="s">
        <v>181</v>
      </c>
      <c r="B264" s="64" t="str">
        <f t="shared" si="4"/>
        <v>DEMOLICION</v>
      </c>
      <c r="C264" s="34"/>
      <c r="D264" s="35"/>
      <c r="E264" s="34"/>
      <c r="F264" s="34"/>
      <c r="G264" s="65">
        <f t="shared" si="5"/>
        <v>0</v>
      </c>
      <c r="I264" s="37"/>
    </row>
    <row r="265" spans="1:9" s="36" customFormat="1" x14ac:dyDescent="0.25">
      <c r="A265" s="63" t="s">
        <v>184</v>
      </c>
      <c r="B265" s="64" t="str">
        <f t="shared" si="4"/>
        <v>IMPERMEABILIZANTE</v>
      </c>
      <c r="C265" s="34"/>
      <c r="D265" s="35"/>
      <c r="E265" s="34"/>
      <c r="F265" s="34"/>
      <c r="G265" s="65">
        <f t="shared" si="5"/>
        <v>0</v>
      </c>
      <c r="I265" s="37"/>
    </row>
    <row r="266" spans="1:9" s="36" customFormat="1" x14ac:dyDescent="0.25">
      <c r="A266" s="66" t="s">
        <v>188</v>
      </c>
      <c r="B266" s="66" t="str">
        <f t="shared" si="4"/>
        <v>OBRA EXTERIOR</v>
      </c>
      <c r="C266" s="67"/>
      <c r="D266" s="68"/>
      <c r="E266" s="69"/>
      <c r="F266" s="70"/>
      <c r="G266" s="71">
        <f t="shared" si="5"/>
        <v>0</v>
      </c>
      <c r="I266" s="37"/>
    </row>
    <row r="267" spans="1:9" s="36" customFormat="1" x14ac:dyDescent="0.25">
      <c r="A267" s="63" t="s">
        <v>190</v>
      </c>
      <c r="B267" s="64" t="str">
        <f t="shared" si="4"/>
        <v>PRELIMINARES</v>
      </c>
      <c r="C267" s="34"/>
      <c r="D267" s="35"/>
      <c r="E267" s="34"/>
      <c r="F267" s="34"/>
      <c r="G267" s="65">
        <f t="shared" si="5"/>
        <v>0</v>
      </c>
      <c r="I267" s="37"/>
    </row>
    <row r="268" spans="1:9" s="36" customFormat="1" x14ac:dyDescent="0.25">
      <c r="A268" s="63" t="s">
        <v>205</v>
      </c>
      <c r="B268" s="64" t="str">
        <f t="shared" si="4"/>
        <v>MUROS</v>
      </c>
      <c r="C268" s="34"/>
      <c r="D268" s="35"/>
      <c r="E268" s="34"/>
      <c r="F268" s="34"/>
      <c r="G268" s="65">
        <f t="shared" si="5"/>
        <v>0</v>
      </c>
      <c r="I268" s="37"/>
    </row>
    <row r="269" spans="1:9" s="36" customFormat="1" x14ac:dyDescent="0.25">
      <c r="A269" s="63" t="s">
        <v>224</v>
      </c>
      <c r="B269" s="64" t="str">
        <f t="shared" si="4"/>
        <v>GUARNICIÓN Y BANQUETAS</v>
      </c>
      <c r="C269" s="34"/>
      <c r="D269" s="35"/>
      <c r="E269" s="34"/>
      <c r="F269" s="34"/>
      <c r="G269" s="65">
        <f t="shared" si="5"/>
        <v>0</v>
      </c>
      <c r="I269" s="37"/>
    </row>
    <row r="270" spans="1:9" s="36" customFormat="1" x14ac:dyDescent="0.25">
      <c r="A270" s="63" t="s">
        <v>236</v>
      </c>
      <c r="B270" s="64" t="str">
        <f t="shared" si="4"/>
        <v>MALLA PERIMETRAL Y PORTONES</v>
      </c>
      <c r="C270" s="34"/>
      <c r="D270" s="35"/>
      <c r="E270" s="34"/>
      <c r="F270" s="34"/>
      <c r="G270" s="65">
        <f t="shared" si="5"/>
        <v>0</v>
      </c>
      <c r="I270" s="37"/>
    </row>
    <row r="271" spans="1:9" s="36" customFormat="1" x14ac:dyDescent="0.25">
      <c r="A271" s="63" t="s">
        <v>246</v>
      </c>
      <c r="B271" s="64" t="str">
        <f t="shared" si="4"/>
        <v>PINTURA EN PISO</v>
      </c>
      <c r="C271" s="34"/>
      <c r="D271" s="35"/>
      <c r="E271" s="34"/>
      <c r="F271" s="34"/>
      <c r="G271" s="65">
        <f t="shared" si="5"/>
        <v>0</v>
      </c>
      <c r="I271" s="37"/>
    </row>
    <row r="272" spans="1:9" s="36" customFormat="1" x14ac:dyDescent="0.25">
      <c r="A272" s="63" t="s">
        <v>250</v>
      </c>
      <c r="B272" s="64" t="str">
        <f t="shared" si="4"/>
        <v>RPBI</v>
      </c>
      <c r="C272" s="34"/>
      <c r="D272" s="35"/>
      <c r="E272" s="34"/>
      <c r="F272" s="34"/>
      <c r="G272" s="65">
        <f t="shared" si="5"/>
        <v>0</v>
      </c>
      <c r="I272" s="37"/>
    </row>
    <row r="273" spans="1:9" s="36" customFormat="1" x14ac:dyDescent="0.25">
      <c r="A273" s="66" t="s">
        <v>254</v>
      </c>
      <c r="B273" s="66" t="str">
        <f t="shared" si="4"/>
        <v>LIMPIEZA</v>
      </c>
      <c r="C273" s="67"/>
      <c r="D273" s="68"/>
      <c r="E273" s="69"/>
      <c r="F273" s="70"/>
      <c r="G273" s="71">
        <f t="shared" si="5"/>
        <v>0</v>
      </c>
      <c r="I273" s="37"/>
    </row>
    <row r="274" spans="1:9" s="36" customFormat="1" ht="25.5" x14ac:dyDescent="0.25">
      <c r="A274" s="81" t="s">
        <v>258</v>
      </c>
      <c r="B274" s="55" t="str">
        <f t="shared" si="4"/>
        <v>Rehabilitación del Centro de Salud El Aguacate, CLUES JCSSA001285 en el municipio de Cihuatlán, Jalisco</v>
      </c>
      <c r="C274" s="34"/>
      <c r="D274" s="35"/>
      <c r="E274" s="34"/>
      <c r="F274" s="34"/>
      <c r="G274" s="80">
        <f>G275+G278+G279+G280+G281+G283+G288+G289+G292+G299</f>
        <v>0</v>
      </c>
      <c r="I274" s="37"/>
    </row>
    <row r="275" spans="1:9" s="36" customFormat="1" x14ac:dyDescent="0.25">
      <c r="A275" s="66" t="s">
        <v>259</v>
      </c>
      <c r="B275" s="66" t="str">
        <f t="shared" si="4"/>
        <v>PUERTAS Y VENTANAS</v>
      </c>
      <c r="C275" s="67"/>
      <c r="D275" s="68"/>
      <c r="E275" s="69"/>
      <c r="F275" s="70"/>
      <c r="G275" s="71">
        <f t="shared" ref="G275:G299" si="6">+VLOOKUP($A275,$A$18:$G$245,7,0)</f>
        <v>0</v>
      </c>
      <c r="I275" s="37"/>
    </row>
    <row r="276" spans="1:9" s="36" customFormat="1" x14ac:dyDescent="0.25">
      <c r="A276" s="63" t="s">
        <v>260</v>
      </c>
      <c r="B276" s="64" t="str">
        <f t="shared" si="4"/>
        <v>DESMANTELAMIENTO</v>
      </c>
      <c r="C276" s="34"/>
      <c r="D276" s="35"/>
      <c r="E276" s="34"/>
      <c r="F276" s="34"/>
      <c r="G276" s="65">
        <f t="shared" si="6"/>
        <v>0</v>
      </c>
      <c r="I276" s="37"/>
    </row>
    <row r="277" spans="1:9" s="36" customFormat="1" x14ac:dyDescent="0.25">
      <c r="A277" s="63" t="s">
        <v>264</v>
      </c>
      <c r="B277" s="64" t="str">
        <f t="shared" si="4"/>
        <v>PUERTA Y VENTANA</v>
      </c>
      <c r="C277" s="34"/>
      <c r="D277" s="35"/>
      <c r="E277" s="34"/>
      <c r="F277" s="34"/>
      <c r="G277" s="65">
        <f t="shared" si="6"/>
        <v>0</v>
      </c>
      <c r="I277" s="37"/>
    </row>
    <row r="278" spans="1:9" s="36" customFormat="1" x14ac:dyDescent="0.25">
      <c r="A278" s="66" t="s">
        <v>280</v>
      </c>
      <c r="B278" s="66" t="str">
        <f t="shared" si="4"/>
        <v>PINTURA</v>
      </c>
      <c r="C278" s="67"/>
      <c r="D278" s="68"/>
      <c r="E278" s="69"/>
      <c r="F278" s="70"/>
      <c r="G278" s="71">
        <f t="shared" si="6"/>
        <v>0</v>
      </c>
      <c r="I278" s="37"/>
    </row>
    <row r="279" spans="1:9" s="36" customFormat="1" x14ac:dyDescent="0.25">
      <c r="A279" s="66" t="s">
        <v>290</v>
      </c>
      <c r="B279" s="66" t="str">
        <f t="shared" si="4"/>
        <v>PISOS</v>
      </c>
      <c r="C279" s="67"/>
      <c r="D279" s="68"/>
      <c r="E279" s="69"/>
      <c r="F279" s="70"/>
      <c r="G279" s="71">
        <f t="shared" si="6"/>
        <v>0</v>
      </c>
      <c r="I279" s="37"/>
    </row>
    <row r="280" spans="1:9" s="36" customFormat="1" x14ac:dyDescent="0.25">
      <c r="A280" s="66" t="s">
        <v>299</v>
      </c>
      <c r="B280" s="66" t="str">
        <f t="shared" ref="B280:B299" si="7">+VLOOKUP($A280,$A$18:$G$245,2,0)</f>
        <v>MUROS</v>
      </c>
      <c r="C280" s="67"/>
      <c r="D280" s="68"/>
      <c r="E280" s="69"/>
      <c r="F280" s="70"/>
      <c r="G280" s="71">
        <f t="shared" si="6"/>
        <v>0</v>
      </c>
      <c r="I280" s="37"/>
    </row>
    <row r="281" spans="1:9" s="36" customFormat="1" x14ac:dyDescent="0.25">
      <c r="A281" s="66" t="s">
        <v>304</v>
      </c>
      <c r="B281" s="66" t="str">
        <f t="shared" si="7"/>
        <v>INSTALACION HIDRO-SANITARIA</v>
      </c>
      <c r="C281" s="67"/>
      <c r="D281" s="68"/>
      <c r="E281" s="69"/>
      <c r="F281" s="70"/>
      <c r="G281" s="71">
        <f t="shared" si="6"/>
        <v>0</v>
      </c>
      <c r="I281" s="37"/>
    </row>
    <row r="282" spans="1:9" s="36" customFormat="1" x14ac:dyDescent="0.25">
      <c r="A282" s="63" t="s">
        <v>305</v>
      </c>
      <c r="B282" s="64" t="str">
        <f t="shared" si="7"/>
        <v>LINEA PRINCIPAL</v>
      </c>
      <c r="C282" s="34"/>
      <c r="D282" s="35"/>
      <c r="E282" s="34"/>
      <c r="F282" s="34"/>
      <c r="G282" s="65">
        <f t="shared" si="6"/>
        <v>0</v>
      </c>
      <c r="I282" s="37"/>
    </row>
    <row r="283" spans="1:9" s="36" customFormat="1" x14ac:dyDescent="0.25">
      <c r="A283" s="66" t="s">
        <v>312</v>
      </c>
      <c r="B283" s="66" t="str">
        <f t="shared" si="7"/>
        <v>BAÑOS</v>
      </c>
      <c r="C283" s="67"/>
      <c r="D283" s="68"/>
      <c r="E283" s="69"/>
      <c r="F283" s="70"/>
      <c r="G283" s="71">
        <f t="shared" si="6"/>
        <v>0</v>
      </c>
      <c r="I283" s="37"/>
    </row>
    <row r="284" spans="1:9" s="36" customFormat="1" x14ac:dyDescent="0.25">
      <c r="A284" s="63" t="s">
        <v>313</v>
      </c>
      <c r="B284" s="64" t="str">
        <f t="shared" si="7"/>
        <v>DEMOLICION</v>
      </c>
      <c r="C284" s="34"/>
      <c r="D284" s="35"/>
      <c r="E284" s="34"/>
      <c r="F284" s="34"/>
      <c r="G284" s="65">
        <f t="shared" si="6"/>
        <v>0</v>
      </c>
      <c r="I284" s="37"/>
    </row>
    <row r="285" spans="1:9" s="36" customFormat="1" x14ac:dyDescent="0.25">
      <c r="A285" s="63" t="s">
        <v>315</v>
      </c>
      <c r="B285" s="64" t="str">
        <f t="shared" si="7"/>
        <v>DESMANTELAMIENTO</v>
      </c>
      <c r="C285" s="34"/>
      <c r="D285" s="35"/>
      <c r="E285" s="34"/>
      <c r="F285" s="34"/>
      <c r="G285" s="65">
        <f t="shared" si="6"/>
        <v>0</v>
      </c>
      <c r="I285" s="37"/>
    </row>
    <row r="286" spans="1:9" s="36" customFormat="1" x14ac:dyDescent="0.25">
      <c r="A286" s="63" t="s">
        <v>318</v>
      </c>
      <c r="B286" s="64" t="str">
        <f t="shared" si="7"/>
        <v>SUMINISTRO Y COLOCACION DE PISO</v>
      </c>
      <c r="C286" s="34"/>
      <c r="D286" s="35"/>
      <c r="E286" s="34"/>
      <c r="F286" s="34"/>
      <c r="G286" s="65">
        <f t="shared" si="6"/>
        <v>0</v>
      </c>
      <c r="I286" s="37"/>
    </row>
    <row r="287" spans="1:9" s="36" customFormat="1" x14ac:dyDescent="0.25">
      <c r="A287" s="63" t="s">
        <v>320</v>
      </c>
      <c r="B287" s="64" t="str">
        <f t="shared" si="7"/>
        <v>MUEBLES DE BAÑO, ACCESORIOS Y EQUIPO</v>
      </c>
      <c r="C287" s="34"/>
      <c r="D287" s="35"/>
      <c r="E287" s="34"/>
      <c r="F287" s="34"/>
      <c r="G287" s="65">
        <f t="shared" si="6"/>
        <v>0</v>
      </c>
      <c r="I287" s="37"/>
    </row>
    <row r="288" spans="1:9" s="36" customFormat="1" x14ac:dyDescent="0.25">
      <c r="A288" s="66" t="s">
        <v>334</v>
      </c>
      <c r="B288" s="66" t="str">
        <f t="shared" si="7"/>
        <v>INSTALACIÓN ELÉCTRICA</v>
      </c>
      <c r="C288" s="67"/>
      <c r="D288" s="68"/>
      <c r="E288" s="69"/>
      <c r="F288" s="70"/>
      <c r="G288" s="71">
        <f t="shared" si="6"/>
        <v>0</v>
      </c>
      <c r="I288" s="37"/>
    </row>
    <row r="289" spans="1:9" s="36" customFormat="1" x14ac:dyDescent="0.25">
      <c r="A289" s="66" t="s">
        <v>342</v>
      </c>
      <c r="B289" s="66" t="str">
        <f t="shared" si="7"/>
        <v>AZOTEA</v>
      </c>
      <c r="C289" s="67"/>
      <c r="D289" s="68"/>
      <c r="E289" s="69"/>
      <c r="F289" s="70"/>
      <c r="G289" s="71">
        <f t="shared" si="6"/>
        <v>0</v>
      </c>
      <c r="I289" s="37"/>
    </row>
    <row r="290" spans="1:9" s="36" customFormat="1" x14ac:dyDescent="0.25">
      <c r="A290" s="63" t="s">
        <v>343</v>
      </c>
      <c r="B290" s="64" t="str">
        <f t="shared" si="7"/>
        <v>DEMOLICION</v>
      </c>
      <c r="C290" s="34"/>
      <c r="D290" s="35"/>
      <c r="E290" s="34"/>
      <c r="F290" s="34"/>
      <c r="G290" s="65">
        <f t="shared" si="6"/>
        <v>0</v>
      </c>
      <c r="I290" s="37"/>
    </row>
    <row r="291" spans="1:9" s="36" customFormat="1" x14ac:dyDescent="0.25">
      <c r="A291" s="63" t="s">
        <v>345</v>
      </c>
      <c r="B291" s="64" t="str">
        <f t="shared" si="7"/>
        <v>IMPERMEABILIZANTE</v>
      </c>
      <c r="C291" s="34"/>
      <c r="D291" s="35"/>
      <c r="E291" s="34"/>
      <c r="F291" s="34"/>
      <c r="G291" s="65">
        <f t="shared" si="6"/>
        <v>0</v>
      </c>
      <c r="I291" s="37"/>
    </row>
    <row r="292" spans="1:9" s="36" customFormat="1" x14ac:dyDescent="0.25">
      <c r="A292" s="66" t="s">
        <v>347</v>
      </c>
      <c r="B292" s="66" t="str">
        <f t="shared" si="7"/>
        <v>OBRA EXTERIOR</v>
      </c>
      <c r="C292" s="67"/>
      <c r="D292" s="68"/>
      <c r="E292" s="69"/>
      <c r="F292" s="70"/>
      <c r="G292" s="71">
        <f t="shared" si="6"/>
        <v>0</v>
      </c>
      <c r="I292" s="37"/>
    </row>
    <row r="293" spans="1:9" s="36" customFormat="1" x14ac:dyDescent="0.25">
      <c r="A293" s="63" t="s">
        <v>348</v>
      </c>
      <c r="B293" s="64" t="str">
        <f t="shared" si="7"/>
        <v>PRELIMINARES</v>
      </c>
      <c r="C293" s="34"/>
      <c r="D293" s="35"/>
      <c r="E293" s="34"/>
      <c r="F293" s="34"/>
      <c r="G293" s="65">
        <f t="shared" si="6"/>
        <v>0</v>
      </c>
      <c r="I293" s="37"/>
    </row>
    <row r="294" spans="1:9" s="36" customFormat="1" x14ac:dyDescent="0.25">
      <c r="A294" s="63" t="s">
        <v>367</v>
      </c>
      <c r="B294" s="64" t="str">
        <f t="shared" si="7"/>
        <v>MUROS</v>
      </c>
      <c r="C294" s="34"/>
      <c r="D294" s="35"/>
      <c r="E294" s="34"/>
      <c r="F294" s="34"/>
      <c r="G294" s="65">
        <f t="shared" si="6"/>
        <v>0</v>
      </c>
      <c r="I294" s="37"/>
    </row>
    <row r="295" spans="1:9" s="36" customFormat="1" x14ac:dyDescent="0.25">
      <c r="A295" s="63" t="s">
        <v>386</v>
      </c>
      <c r="B295" s="64" t="str">
        <f t="shared" si="7"/>
        <v>GUARNICIÓN Y BANQUETAS</v>
      </c>
      <c r="C295" s="34"/>
      <c r="D295" s="35"/>
      <c r="E295" s="34"/>
      <c r="F295" s="34"/>
      <c r="G295" s="65">
        <f t="shared" si="6"/>
        <v>0</v>
      </c>
      <c r="I295" s="37"/>
    </row>
    <row r="296" spans="1:9" s="36" customFormat="1" x14ac:dyDescent="0.25">
      <c r="A296" s="63" t="s">
        <v>399</v>
      </c>
      <c r="B296" s="64" t="str">
        <f t="shared" si="7"/>
        <v>MALLA PERIMETRAL Y PORTONES</v>
      </c>
      <c r="C296" s="34"/>
      <c r="D296" s="35"/>
      <c r="E296" s="34"/>
      <c r="F296" s="34"/>
      <c r="G296" s="65">
        <f t="shared" si="6"/>
        <v>0</v>
      </c>
      <c r="I296" s="37"/>
    </row>
    <row r="297" spans="1:9" s="36" customFormat="1" x14ac:dyDescent="0.25">
      <c r="A297" s="63" t="s">
        <v>406</v>
      </c>
      <c r="B297" s="64" t="str">
        <f t="shared" si="7"/>
        <v>PINTURA EN PISO</v>
      </c>
      <c r="C297" s="34"/>
      <c r="D297" s="35"/>
      <c r="E297" s="34"/>
      <c r="F297" s="34"/>
      <c r="G297" s="65">
        <f t="shared" si="6"/>
        <v>0</v>
      </c>
      <c r="I297" s="37"/>
    </row>
    <row r="298" spans="1:9" s="36" customFormat="1" x14ac:dyDescent="0.25">
      <c r="A298" s="63" t="s">
        <v>408</v>
      </c>
      <c r="B298" s="64" t="str">
        <f t="shared" si="7"/>
        <v>RPBI</v>
      </c>
      <c r="C298" s="34"/>
      <c r="D298" s="35"/>
      <c r="E298" s="34"/>
      <c r="F298" s="34"/>
      <c r="G298" s="65">
        <f t="shared" si="6"/>
        <v>0</v>
      </c>
      <c r="I298" s="37"/>
    </row>
    <row r="299" spans="1:9" s="36" customFormat="1" x14ac:dyDescent="0.25">
      <c r="A299" s="66" t="s">
        <v>410</v>
      </c>
      <c r="B299" s="66" t="str">
        <f t="shared" si="7"/>
        <v>LIMPIEZA</v>
      </c>
      <c r="C299" s="67"/>
      <c r="D299" s="68"/>
      <c r="E299" s="69"/>
      <c r="F299" s="70"/>
      <c r="G299" s="71">
        <f t="shared" si="6"/>
        <v>0</v>
      </c>
      <c r="I299" s="37"/>
    </row>
    <row r="300" spans="1:9" s="36" customFormat="1" ht="14.25" customHeight="1" x14ac:dyDescent="0.25">
      <c r="A300" s="83" t="s">
        <v>7</v>
      </c>
      <c r="B300" s="83"/>
      <c r="C300" s="83"/>
      <c r="D300" s="83"/>
      <c r="E300" s="83"/>
      <c r="F300" s="60" t="s">
        <v>8</v>
      </c>
      <c r="G300" s="61">
        <f>+G18+G274</f>
        <v>0</v>
      </c>
      <c r="I300" s="37"/>
    </row>
    <row r="301" spans="1:9" s="38" customFormat="1" ht="12" customHeight="1" x14ac:dyDescent="0.25">
      <c r="A301" s="62"/>
      <c r="B301" s="62"/>
      <c r="C301" s="62"/>
      <c r="D301" s="62"/>
      <c r="E301" s="62"/>
      <c r="F301" s="60" t="s">
        <v>9</v>
      </c>
      <c r="G301" s="61">
        <f>+G300*0.16</f>
        <v>0</v>
      </c>
    </row>
    <row r="302" spans="1:9" s="38" customFormat="1" ht="14.25" customHeight="1" x14ac:dyDescent="0.25">
      <c r="A302" s="62"/>
      <c r="B302" s="62"/>
      <c r="C302" s="62"/>
      <c r="D302" s="62"/>
      <c r="E302" s="62"/>
      <c r="F302" s="60" t="s">
        <v>10</v>
      </c>
      <c r="G302" s="61">
        <f>+G300+G301</f>
        <v>0</v>
      </c>
    </row>
    <row r="303" spans="1:9" s="38" customFormat="1" x14ac:dyDescent="0.25"/>
    <row r="304" spans="1:9" s="36" customFormat="1" x14ac:dyDescent="0.25"/>
    <row r="305" spans="8:8" s="36" customFormat="1" x14ac:dyDescent="0.25"/>
    <row r="306" spans="8:8" s="36" customFormat="1" x14ac:dyDescent="0.25">
      <c r="H306" s="39"/>
    </row>
    <row r="307" spans="8:8" s="36" customFormat="1" x14ac:dyDescent="0.25">
      <c r="H307" s="39"/>
    </row>
    <row r="308" spans="8:8" s="36" customFormat="1" x14ac:dyDescent="0.25"/>
    <row r="309" spans="8:8" s="36" customFormat="1" x14ac:dyDescent="0.25"/>
    <row r="310" spans="8:8" s="36" customFormat="1" x14ac:dyDescent="0.25"/>
    <row r="311" spans="8:8" s="36" customFormat="1" x14ac:dyDescent="0.25">
      <c r="H311" s="40"/>
    </row>
    <row r="312" spans="8:8" s="36" customFormat="1" x14ac:dyDescent="0.25"/>
    <row r="313" spans="8:8" s="36" customFormat="1" x14ac:dyDescent="0.25"/>
    <row r="314" spans="8:8" s="36" customFormat="1" x14ac:dyDescent="0.25"/>
    <row r="315" spans="8:8" s="36" customFormat="1" x14ac:dyDescent="0.25"/>
    <row r="316" spans="8:8" s="36" customFormat="1" x14ac:dyDescent="0.25"/>
    <row r="317" spans="8:8" s="36" customFormat="1" x14ac:dyDescent="0.25"/>
    <row r="318" spans="8:8" s="36" customFormat="1" x14ac:dyDescent="0.25">
      <c r="H318" s="41"/>
    </row>
    <row r="319" spans="8:8" s="36" customFormat="1" x14ac:dyDescent="0.25">
      <c r="H319" s="41"/>
    </row>
    <row r="320" spans="8:8" s="36" customFormat="1" x14ac:dyDescent="0.25">
      <c r="H320" s="41"/>
    </row>
    <row r="321" s="36" customFormat="1" x14ac:dyDescent="0.25"/>
    <row r="322" s="36" customFormat="1" x14ac:dyDescent="0.25"/>
    <row r="323" s="36" customFormat="1" x14ac:dyDescent="0.25"/>
    <row r="324" s="36" customFormat="1" x14ac:dyDescent="0.25"/>
  </sheetData>
  <autoFilter ref="A17:G302"/>
  <mergeCells count="13">
    <mergeCell ref="B4:B5"/>
    <mergeCell ref="C1:F1"/>
    <mergeCell ref="C6:E6"/>
    <mergeCell ref="C7:E7"/>
    <mergeCell ref="C8:E8"/>
    <mergeCell ref="C3:F5"/>
    <mergeCell ref="A300:E300"/>
    <mergeCell ref="C9:E9"/>
    <mergeCell ref="B7:B9"/>
    <mergeCell ref="B11:B12"/>
    <mergeCell ref="C10:F10"/>
    <mergeCell ref="A14:G14"/>
    <mergeCell ref="B247:F247"/>
  </mergeCells>
  <printOptions horizontalCentered="1"/>
  <pageMargins left="0.19685039370078741" right="0.19685039370078741" top="0.19685039370078741" bottom="0.39370078740157483" header="0.27559055118110237" footer="0.19685039370078741"/>
  <pageSetup scale="76" orientation="landscape" horizontalDpi="300" verticalDpi="300" r:id="rId1"/>
  <headerFooter>
    <oddFooter>&amp;C&amp;8Página &amp;P de &amp;N</oddFooter>
  </headerFooter>
  <rowBreaks count="1" manualBreakCount="1">
    <brk id="24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vt:lpstr>
      <vt:lpstr>CATALOGO!Área_de_impresión</vt:lpstr>
      <vt:lpstr>CATALOGO!Títulos_a_imprimir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Diaz</dc:creator>
  <cp:lastModifiedBy>Tomas</cp:lastModifiedBy>
  <cp:lastPrinted>2019-07-25T15:22:57Z</cp:lastPrinted>
  <dcterms:created xsi:type="dcterms:W3CDTF">2018-12-17T16:20:56Z</dcterms:created>
  <dcterms:modified xsi:type="dcterms:W3CDTF">2019-07-29T15:49:13Z</dcterms:modified>
</cp:coreProperties>
</file>